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heme/themeOverride2.xml" ContentType="application/vnd.openxmlformats-officedocument.themeOverride+xml"/>
  <Override PartName="/xl/theme/themeOverride3.xml" ContentType="application/vnd.openxmlformats-officedocument.themeOverrid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30" windowWidth="20730" windowHeight="10755" firstSheet="6" activeTab="14"/>
  </bookViews>
  <sheets>
    <sheet name=" Fig 1a" sheetId="107" r:id="rId1"/>
    <sheet name="Fig 1a (Std and Con) " sheetId="91" r:id="rId2"/>
    <sheet name="Data figs 1a" sheetId="90" r:id="rId3"/>
    <sheet name="Fig 1b " sheetId="104" r:id="rId4"/>
    <sheet name="Fig 1b (Std and Con)" sheetId="88" r:id="rId5"/>
    <sheet name="Data fig 1b" sheetId="86" r:id="rId6"/>
    <sheet name="Fig 2  " sheetId="113" r:id="rId7"/>
    <sheet name="Data fig 2 " sheetId="65" r:id="rId8"/>
    <sheet name="Fig 3" sheetId="97" r:id="rId9"/>
    <sheet name="Data fig 3" sheetId="96" r:id="rId10"/>
    <sheet name="Fig 4" sheetId="100" r:id="rId11"/>
    <sheet name="Data fig 4" sheetId="99" r:id="rId12"/>
    <sheet name="Fig 5" sheetId="108" r:id="rId13"/>
    <sheet name="Data fig 5" sheetId="78" r:id="rId14"/>
    <sheet name="Fig 6" sheetId="111" r:id="rId15"/>
    <sheet name="Data fig 6" sheetId="101" r:id="rId16"/>
    <sheet name="Fig 7" sheetId="45" r:id="rId17"/>
    <sheet name="Data fig 7" sheetId="46" r:id="rId18"/>
    <sheet name="Table 3 (Std and Con)" sheetId="114" r:id="rId19"/>
    <sheet name=" table 5 (Std and Con)" sheetId="115" r:id="rId20"/>
  </sheets>
  <calcPr calcId="125725"/>
</workbook>
</file>

<file path=xl/calcChain.xml><?xml version="1.0" encoding="utf-8"?>
<calcChain xmlns="http://schemas.openxmlformats.org/spreadsheetml/2006/main">
  <c r="D48" i="115"/>
  <c r="D47"/>
  <c r="M13" s="1"/>
  <c r="D32"/>
  <c r="D31"/>
  <c r="D16"/>
  <c r="D15"/>
  <c r="K13"/>
  <c r="M12"/>
  <c r="K12"/>
  <c r="L13"/>
  <c r="M11"/>
  <c r="K11"/>
  <c r="L12"/>
  <c r="L11"/>
  <c r="K7"/>
  <c r="L7"/>
  <c r="L8"/>
  <c r="N9"/>
  <c r="G45"/>
  <c r="G44"/>
  <c r="G43"/>
  <c r="G42"/>
  <c r="G41"/>
  <c r="G40"/>
  <c r="G39"/>
  <c r="G38"/>
  <c r="G37"/>
  <c r="P7" s="1"/>
  <c r="G29"/>
  <c r="G28"/>
  <c r="G27"/>
  <c r="G26"/>
  <c r="G25"/>
  <c r="G24"/>
  <c r="G23"/>
  <c r="G22"/>
  <c r="G21"/>
  <c r="G13"/>
  <c r="G12"/>
  <c r="G11"/>
  <c r="G10"/>
  <c r="G9"/>
  <c r="G8"/>
  <c r="G7"/>
  <c r="G6"/>
  <c r="G5"/>
  <c r="D45"/>
  <c r="D44"/>
  <c r="D43"/>
  <c r="D42"/>
  <c r="D41"/>
  <c r="D40"/>
  <c r="D39"/>
  <c r="D38"/>
  <c r="D37"/>
  <c r="D29"/>
  <c r="D28"/>
  <c r="D27"/>
  <c r="D26"/>
  <c r="D25"/>
  <c r="D24"/>
  <c r="D23"/>
  <c r="D22"/>
  <c r="D21"/>
  <c r="D13"/>
  <c r="D12"/>
  <c r="D11"/>
  <c r="D10"/>
  <c r="D9"/>
  <c r="D8"/>
  <c r="D7"/>
  <c r="D6"/>
  <c r="D5"/>
  <c r="K10"/>
  <c r="K9"/>
  <c r="K8"/>
  <c r="K5"/>
  <c r="A37"/>
  <c r="A38" s="1"/>
  <c r="A22"/>
  <c r="A21"/>
  <c r="P10"/>
  <c r="O10"/>
  <c r="N10"/>
  <c r="M10"/>
  <c r="L10"/>
  <c r="P9"/>
  <c r="O9"/>
  <c r="L9"/>
  <c r="P8"/>
  <c r="O8"/>
  <c r="N8"/>
  <c r="M8"/>
  <c r="O7"/>
  <c r="N7"/>
  <c r="M7"/>
  <c r="P6"/>
  <c r="O6"/>
  <c r="N6"/>
  <c r="L6"/>
  <c r="K6"/>
  <c r="P5"/>
  <c r="O5"/>
  <c r="N5"/>
  <c r="M5"/>
  <c r="L5"/>
  <c r="A5"/>
  <c r="A6" s="1"/>
  <c r="P7" i="114"/>
  <c r="O7"/>
  <c r="N7"/>
  <c r="M7"/>
  <c r="L7"/>
  <c r="K7"/>
  <c r="K6"/>
  <c r="K5"/>
  <c r="P10"/>
  <c r="O10"/>
  <c r="N10"/>
  <c r="M10"/>
  <c r="L10"/>
  <c r="K10"/>
  <c r="K9"/>
  <c r="K8"/>
  <c r="O6"/>
  <c r="O5"/>
  <c r="P5"/>
  <c r="N5"/>
  <c r="M5"/>
  <c r="L5"/>
  <c r="P8"/>
  <c r="O8"/>
  <c r="N8"/>
  <c r="M8"/>
  <c r="L8"/>
  <c r="O9"/>
  <c r="P9"/>
  <c r="N9"/>
  <c r="M9"/>
  <c r="L9"/>
  <c r="M6"/>
  <c r="L6"/>
  <c r="P6"/>
  <c r="N6"/>
  <c r="A33"/>
  <c r="A34" s="1"/>
  <c r="A19"/>
  <c r="A20" s="1"/>
  <c r="A5"/>
  <c r="A6" s="1"/>
  <c r="A5" i="90"/>
  <c r="A6" s="1"/>
  <c r="M6" i="115" l="1"/>
  <c r="M9"/>
  <c r="G16" i="65"/>
  <c r="F16"/>
  <c r="K16"/>
  <c r="J16"/>
  <c r="K15"/>
  <c r="J15"/>
  <c r="G15"/>
  <c r="F15"/>
  <c r="G32" i="101"/>
  <c r="G31"/>
  <c r="F31"/>
  <c r="C31"/>
  <c r="C30"/>
  <c r="C29"/>
  <c r="C28"/>
  <c r="C27"/>
  <c r="C26"/>
  <c r="C25"/>
  <c r="C24"/>
  <c r="C23"/>
  <c r="B23"/>
  <c r="F14"/>
  <c r="F32" s="1"/>
  <c r="F13"/>
  <c r="F14" i="78"/>
  <c r="F13"/>
  <c r="F32"/>
  <c r="F31"/>
  <c r="C31"/>
  <c r="C30"/>
  <c r="C29"/>
  <c r="C28"/>
  <c r="C27"/>
  <c r="C26"/>
  <c r="C25"/>
  <c r="C24"/>
  <c r="C23"/>
  <c r="C37" i="96" l="1"/>
  <c r="C36"/>
  <c r="I18" i="99"/>
  <c r="I17"/>
  <c r="L15" i="46"/>
  <c r="K15"/>
  <c r="J15"/>
  <c r="L14"/>
  <c r="K14"/>
  <c r="J14"/>
  <c r="L13"/>
  <c r="K13"/>
  <c r="J13"/>
  <c r="L12"/>
  <c r="K12"/>
  <c r="J12"/>
  <c r="L11"/>
  <c r="K11"/>
  <c r="J11"/>
  <c r="D31" i="101"/>
  <c r="B31"/>
  <c r="D30"/>
  <c r="B30"/>
  <c r="D29"/>
  <c r="B29"/>
  <c r="D28"/>
  <c r="B28"/>
  <c r="A28"/>
  <c r="D27"/>
  <c r="B27"/>
  <c r="D26"/>
  <c r="B26"/>
  <c r="D25"/>
  <c r="B25"/>
  <c r="D24"/>
  <c r="B24"/>
  <c r="D23"/>
  <c r="H14"/>
  <c r="G14"/>
  <c r="E14"/>
  <c r="E32" s="1"/>
  <c r="G13"/>
  <c r="E13"/>
  <c r="E31" s="1"/>
  <c r="A10"/>
  <c r="D31" i="99"/>
  <c r="C31"/>
  <c r="B31"/>
  <c r="D30"/>
  <c r="C30"/>
  <c r="B30"/>
  <c r="D29"/>
  <c r="C29"/>
  <c r="B29"/>
  <c r="D28"/>
  <c r="C28"/>
  <c r="B28"/>
  <c r="A28"/>
  <c r="D27"/>
  <c r="C27"/>
  <c r="B27"/>
  <c r="D26"/>
  <c r="C26"/>
  <c r="B26"/>
  <c r="D25"/>
  <c r="C25"/>
  <c r="B25"/>
  <c r="D24"/>
  <c r="C24"/>
  <c r="B24"/>
  <c r="D23"/>
  <c r="C23"/>
  <c r="B23"/>
  <c r="I14"/>
  <c r="G14"/>
  <c r="G32" s="1"/>
  <c r="F14"/>
  <c r="F32" s="1"/>
  <c r="E14"/>
  <c r="E32" s="1"/>
  <c r="G13"/>
  <c r="G31" s="1"/>
  <c r="F13"/>
  <c r="F31" s="1"/>
  <c r="E13"/>
  <c r="E31" s="1"/>
  <c r="A10"/>
  <c r="F31" i="96"/>
  <c r="F14"/>
  <c r="F32" s="1"/>
  <c r="F13"/>
  <c r="C31"/>
  <c r="C30"/>
  <c r="C29"/>
  <c r="C28"/>
  <c r="C27"/>
  <c r="C26"/>
  <c r="C25"/>
  <c r="C24"/>
  <c r="C23"/>
  <c r="D31"/>
  <c r="B31"/>
  <c r="D30"/>
  <c r="B30"/>
  <c r="D29"/>
  <c r="B29"/>
  <c r="D28"/>
  <c r="B28"/>
  <c r="A28"/>
  <c r="D27"/>
  <c r="B27"/>
  <c r="D26"/>
  <c r="B26"/>
  <c r="D25"/>
  <c r="B25"/>
  <c r="D24"/>
  <c r="B24"/>
  <c r="D23"/>
  <c r="B23"/>
  <c r="I14"/>
  <c r="G14"/>
  <c r="G32" s="1"/>
  <c r="E14"/>
  <c r="E32" s="1"/>
  <c r="G13"/>
  <c r="G31" s="1"/>
  <c r="E13"/>
  <c r="E31" s="1"/>
  <c r="A10"/>
  <c r="G15" i="46"/>
  <c r="G14"/>
  <c r="G13"/>
  <c r="G12"/>
  <c r="G11"/>
  <c r="A5" i="86"/>
  <c r="A6" s="1"/>
  <c r="D31" i="78"/>
  <c r="B31"/>
  <c r="D30"/>
  <c r="B30"/>
  <c r="D29"/>
  <c r="B29"/>
  <c r="D28"/>
  <c r="B28"/>
  <c r="A28"/>
  <c r="D27"/>
  <c r="B27"/>
  <c r="D26"/>
  <c r="B26"/>
  <c r="D25"/>
  <c r="B25"/>
  <c r="D24"/>
  <c r="B24"/>
  <c r="D23"/>
  <c r="B23"/>
  <c r="I14"/>
  <c r="G14"/>
  <c r="G32" s="1"/>
  <c r="E14"/>
  <c r="E32" s="1"/>
  <c r="G13"/>
  <c r="G31" s="1"/>
  <c r="E13"/>
  <c r="E31" s="1"/>
  <c r="A10"/>
  <c r="M8" i="65"/>
  <c r="L8"/>
  <c r="F32" i="46" l="1"/>
  <c r="D32"/>
  <c r="B32"/>
  <c r="F31"/>
  <c r="D31"/>
  <c r="B31"/>
  <c r="F30"/>
  <c r="D30"/>
  <c r="B30"/>
  <c r="F29"/>
  <c r="D29"/>
  <c r="B29"/>
  <c r="F28"/>
  <c r="D28"/>
  <c r="B28"/>
  <c r="D24"/>
  <c r="C24"/>
  <c r="B24"/>
  <c r="D23" s="1"/>
  <c r="C23"/>
  <c r="B23" s="1"/>
  <c r="D22"/>
  <c r="C22"/>
  <c r="B22"/>
  <c r="D21" s="1"/>
  <c r="C21"/>
  <c r="B21" s="1"/>
  <c r="D20" s="1"/>
  <c r="C20" s="1"/>
  <c r="B20" s="1"/>
  <c r="E15"/>
  <c r="H32" s="1"/>
  <c r="E14"/>
  <c r="H31" s="1"/>
  <c r="E13"/>
  <c r="H30" s="1"/>
  <c r="E12"/>
  <c r="H29" s="1"/>
  <c r="E11"/>
  <c r="G28" s="1"/>
  <c r="H28" l="1"/>
  <c r="C29"/>
  <c r="E29"/>
  <c r="G29"/>
  <c r="I29"/>
  <c r="C30"/>
  <c r="E30"/>
  <c r="G30"/>
  <c r="I30"/>
  <c r="C31"/>
  <c r="E31"/>
  <c r="G31"/>
  <c r="I31"/>
  <c r="C32"/>
  <c r="E32"/>
  <c r="G32"/>
  <c r="I32"/>
  <c r="C28"/>
  <c r="E28"/>
  <c r="I28"/>
</calcChain>
</file>

<file path=xl/sharedStrings.xml><?xml version="1.0" encoding="utf-8"?>
<sst xmlns="http://schemas.openxmlformats.org/spreadsheetml/2006/main" count="219" uniqueCount="42">
  <si>
    <t>England</t>
  </si>
  <si>
    <t>Scotland</t>
  </si>
  <si>
    <t>Wales</t>
  </si>
  <si>
    <t>FD</t>
  </si>
  <si>
    <t>HND</t>
  </si>
  <si>
    <t>Deg</t>
  </si>
  <si>
    <t>Other</t>
  </si>
  <si>
    <t>FD / HND</t>
  </si>
  <si>
    <t>All</t>
  </si>
  <si>
    <t>OU</t>
  </si>
  <si>
    <t>Table</t>
  </si>
  <si>
    <t>Graph</t>
  </si>
  <si>
    <t>Figure</t>
  </si>
  <si>
    <t>Ordered grouped data</t>
  </si>
  <si>
    <t>Original data</t>
  </si>
  <si>
    <t>England - OU</t>
  </si>
  <si>
    <t>HESES extrapolation</t>
  </si>
  <si>
    <t>HESES data</t>
  </si>
  <si>
    <t>Missing data</t>
  </si>
  <si>
    <t>Deg, HND, FD</t>
  </si>
  <si>
    <t>HEI (not OU) -</t>
  </si>
  <si>
    <t>OU -</t>
  </si>
  <si>
    <t>HESA data (except 2012)</t>
  </si>
  <si>
    <t>HND / FD</t>
  </si>
  <si>
    <t>Degree</t>
  </si>
  <si>
    <t>HND, FD</t>
  </si>
  <si>
    <t>Standard Definition</t>
  </si>
  <si>
    <t>Constrained definition</t>
  </si>
  <si>
    <t xml:space="preserve">Standard HESA Definition </t>
  </si>
  <si>
    <t>Constrained Definition</t>
  </si>
  <si>
    <t>First Degree, HND and FD</t>
  </si>
  <si>
    <t>Standard HESA Definition</t>
  </si>
  <si>
    <t>2003 to 2008</t>
  </si>
  <si>
    <t>2008 to 2011</t>
  </si>
  <si>
    <t>Table 3</t>
  </si>
  <si>
    <t>`</t>
  </si>
  <si>
    <t>HEI</t>
  </si>
  <si>
    <t>HESA</t>
  </si>
  <si>
    <t>HESES</t>
  </si>
  <si>
    <t>2011 to 2012 (HESES)</t>
  </si>
  <si>
    <t>2003 to 2008 (HESA)</t>
  </si>
  <si>
    <t>2008 to 2011 (HESA)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</si>
</sst>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  <numFmt numFmtId="167" formatCode="0.000"/>
  </numFmts>
  <fonts count="22"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1"/>
      <color rgb="FF006100"/>
      <name val="Verdana"/>
      <family val="2"/>
    </font>
    <font>
      <sz val="11"/>
      <color rgb="FF9C0006"/>
      <name val="Verdana"/>
      <family val="2"/>
    </font>
    <font>
      <sz val="11"/>
      <color rgb="FF9C6500"/>
      <name val="Verdana"/>
      <family val="2"/>
    </font>
    <font>
      <sz val="11"/>
      <color rgb="FF3F3F76"/>
      <name val="Verdana"/>
      <family val="2"/>
    </font>
    <font>
      <b/>
      <sz val="11"/>
      <color rgb="FF3F3F3F"/>
      <name val="Verdana"/>
      <family val="2"/>
    </font>
    <font>
      <b/>
      <sz val="11"/>
      <color rgb="FFFA7D00"/>
      <name val="Verdana"/>
      <family val="2"/>
    </font>
    <font>
      <sz val="11"/>
      <color rgb="FFFA7D00"/>
      <name val="Verdana"/>
      <family val="2"/>
    </font>
    <font>
      <b/>
      <sz val="11"/>
      <color theme="0"/>
      <name val="Verdana"/>
      <family val="2"/>
    </font>
    <font>
      <sz val="11"/>
      <color rgb="FFFF0000"/>
      <name val="Verdana"/>
      <family val="2"/>
    </font>
    <font>
      <i/>
      <sz val="11"/>
      <color rgb="FF7F7F7F"/>
      <name val="Verdana"/>
      <family val="2"/>
    </font>
    <font>
      <b/>
      <sz val="11"/>
      <color theme="1"/>
      <name val="Verdana"/>
      <family val="2"/>
    </font>
    <font>
      <sz val="11"/>
      <color theme="0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0" fontId="21" fillId="0" borderId="0"/>
  </cellStyleXfs>
  <cellXfs count="42">
    <xf numFmtId="0" fontId="0" fillId="0" borderId="0" xfId="0"/>
    <xf numFmtId="9" fontId="0" fillId="0" borderId="0" xfId="42" applyFon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" fontId="0" fillId="0" borderId="0" xfId="42" applyNumberFormat="1" applyFont="1"/>
    <xf numFmtId="0" fontId="0" fillId="0" borderId="0" xfId="0" applyAlignment="1">
      <alignment horizontal="left"/>
    </xf>
    <xf numFmtId="164" fontId="0" fillId="0" borderId="0" xfId="42" applyNumberFormat="1" applyFont="1"/>
    <xf numFmtId="0" fontId="16" fillId="0" borderId="0" xfId="0" applyFont="1"/>
    <xf numFmtId="0" fontId="0" fillId="0" borderId="0" xfId="0" applyNumberFormat="1"/>
    <xf numFmtId="165" fontId="0" fillId="0" borderId="0" xfId="43" applyNumberFormat="1" applyFont="1"/>
    <xf numFmtId="0" fontId="0" fillId="0" borderId="0" xfId="0" applyAlignment="1">
      <alignment horizontal="center" wrapText="1"/>
    </xf>
    <xf numFmtId="165" fontId="0" fillId="0" borderId="0" xfId="0" applyNumberFormat="1"/>
    <xf numFmtId="43" fontId="0" fillId="0" borderId="0" xfId="0" applyNumberFormat="1"/>
    <xf numFmtId="9" fontId="0" fillId="0" borderId="0" xfId="42" applyNumberFormat="1" applyFont="1" applyAlignment="1">
      <alignment horizontal="left"/>
    </xf>
    <xf numFmtId="9" fontId="0" fillId="0" borderId="0" xfId="42" applyFont="1" applyAlignment="1">
      <alignment horizontal="left"/>
    </xf>
    <xf numFmtId="0" fontId="0" fillId="0" borderId="0" xfId="0" applyFont="1"/>
    <xf numFmtId="0" fontId="0" fillId="0" borderId="10" xfId="0" applyFont="1" applyBorder="1" applyAlignment="1">
      <alignment horizontal="right"/>
    </xf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6" fillId="0" borderId="0" xfId="0" applyFont="1" applyAlignment="1">
      <alignment horizontal="left"/>
    </xf>
    <xf numFmtId="1" fontId="0" fillId="0" borderId="0" xfId="0" applyNumberFormat="1"/>
    <xf numFmtId="9" fontId="1" fillId="0" borderId="0" xfId="42" applyFont="1"/>
    <xf numFmtId="9" fontId="1" fillId="0" borderId="0" xfId="42" applyNumberFormat="1" applyFont="1"/>
    <xf numFmtId="1" fontId="0" fillId="0" borderId="0" xfId="0" applyNumberFormat="1" applyFont="1"/>
    <xf numFmtId="0" fontId="0" fillId="0" borderId="0" xfId="0" applyAlignment="1">
      <alignment horizontal="center"/>
    </xf>
    <xf numFmtId="166" fontId="0" fillId="0" borderId="0" xfId="0" applyNumberFormat="1"/>
    <xf numFmtId="1" fontId="0" fillId="0" borderId="0" xfId="43" applyNumberFormat="1" applyFont="1"/>
    <xf numFmtId="0" fontId="0" fillId="0" borderId="0" xfId="0" applyAlignment="1">
      <alignment wrapText="1"/>
    </xf>
    <xf numFmtId="2" fontId="0" fillId="0" borderId="0" xfId="0" applyNumberFormat="1"/>
    <xf numFmtId="16" fontId="0" fillId="0" borderId="0" xfId="0" applyNumberFormat="1"/>
    <xf numFmtId="1" fontId="0" fillId="0" borderId="0" xfId="42" applyNumberFormat="1" applyFont="1" applyAlignment="1">
      <alignment horizontal="left"/>
    </xf>
    <xf numFmtId="166" fontId="0" fillId="0" borderId="0" xfId="42" applyNumberFormat="1" applyFont="1"/>
    <xf numFmtId="167" fontId="0" fillId="0" borderId="0" xfId="0" applyNumberFormat="1"/>
    <xf numFmtId="0" fontId="0" fillId="0" borderId="0" xfId="0" applyBorder="1"/>
    <xf numFmtId="0" fontId="0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9" fontId="0" fillId="0" borderId="0" xfId="42" applyNumberFormat="1" applyFont="1"/>
    <xf numFmtId="9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5"/>
    <cellStyle name="Normal 4" xfId="46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3" Type="http://schemas.openxmlformats.org/officeDocument/2006/relationships/worksheet" Target="worksheets/sheet1.xml"/><Relationship Id="rId21" Type="http://schemas.openxmlformats.org/officeDocument/2006/relationships/theme" Target="theme/theme1.xml"/><Relationship Id="rId7" Type="http://schemas.openxmlformats.org/officeDocument/2006/relationships/chartsheet" Target="chartsheets/sheet5.xml"/><Relationship Id="rId12" Type="http://schemas.openxmlformats.org/officeDocument/2006/relationships/worksheet" Target="worksheets/sheet5.xml"/><Relationship Id="rId17" Type="http://schemas.openxmlformats.org/officeDocument/2006/relationships/chartsheet" Target="chartsheets/sheet10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10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7.xml"/><Relationship Id="rId24" Type="http://schemas.openxmlformats.org/officeDocument/2006/relationships/calcChain" Target="calcChain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9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4.xml"/><Relationship Id="rId19" Type="http://schemas.openxmlformats.org/officeDocument/2006/relationships/worksheet" Target="work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6.xml"/><Relationship Id="rId14" Type="http://schemas.openxmlformats.org/officeDocument/2006/relationships/worksheet" Target="worksheets/sheet6.xml"/><Relationship Id="rId22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928677980475558"/>
          <c:y val="0.12725050882999939"/>
          <c:w val="0.79627292808790517"/>
          <c:h val="0.82042227750251862"/>
        </c:manualLayout>
      </c:layout>
      <c:scatterChart>
        <c:scatterStyle val="lineMarker"/>
        <c:ser>
          <c:idx val="0"/>
          <c:order val="0"/>
          <c:tx>
            <c:strRef>
              <c:f>'Data figs 1a'!$B$4</c:f>
              <c:strCache>
                <c:ptCount val="1"/>
                <c:pt idx="0">
                  <c:v>England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1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figs 1a'!$A$5:$A$13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figs 1a'!$B$5:$B$13</c:f>
              <c:numCache>
                <c:formatCode>0</c:formatCode>
                <c:ptCount val="9"/>
                <c:pt idx="0">
                  <c:v>38.935000000000002</c:v>
                </c:pt>
                <c:pt idx="1">
                  <c:v>39.005000000000003</c:v>
                </c:pt>
                <c:pt idx="2">
                  <c:v>40.799999999999997</c:v>
                </c:pt>
                <c:pt idx="3">
                  <c:v>40.185000000000002</c:v>
                </c:pt>
                <c:pt idx="4">
                  <c:v>41.49</c:v>
                </c:pt>
                <c:pt idx="5">
                  <c:v>42.564999999999998</c:v>
                </c:pt>
                <c:pt idx="6">
                  <c:v>41.835000000000001</c:v>
                </c:pt>
                <c:pt idx="7">
                  <c:v>37.875</c:v>
                </c:pt>
                <c:pt idx="8">
                  <c:v>40.185000000000002</c:v>
                </c:pt>
              </c:numCache>
            </c:numRef>
          </c:yVal>
        </c:ser>
        <c:axId val="50291456"/>
        <c:axId val="50293376"/>
      </c:scatterChart>
      <c:scatterChart>
        <c:scatterStyle val="lineMarker"/>
        <c:ser>
          <c:idx val="1"/>
          <c:order val="1"/>
          <c:tx>
            <c:strRef>
              <c:f>'Data figs 1a'!$C$4</c:f>
              <c:strCache>
                <c:ptCount val="1"/>
                <c:pt idx="0">
                  <c:v>Scotland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1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figs 1a'!$A$5:$A$13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figs 1a'!$C$5:$C$13</c:f>
              <c:numCache>
                <c:formatCode>0</c:formatCode>
                <c:ptCount val="9"/>
                <c:pt idx="0">
                  <c:v>6.32</c:v>
                </c:pt>
                <c:pt idx="1">
                  <c:v>5.08</c:v>
                </c:pt>
                <c:pt idx="2">
                  <c:v>5.2649999999999997</c:v>
                </c:pt>
                <c:pt idx="3">
                  <c:v>4.54</c:v>
                </c:pt>
                <c:pt idx="4">
                  <c:v>5.36</c:v>
                </c:pt>
                <c:pt idx="5">
                  <c:v>5.2149999999999999</c:v>
                </c:pt>
                <c:pt idx="6">
                  <c:v>4.3499999999999996</c:v>
                </c:pt>
                <c:pt idx="7">
                  <c:v>4.03</c:v>
                </c:pt>
                <c:pt idx="8">
                  <c:v>3.14</c:v>
                </c:pt>
              </c:numCache>
            </c:numRef>
          </c:yVal>
        </c:ser>
        <c:ser>
          <c:idx val="2"/>
          <c:order val="2"/>
          <c:tx>
            <c:strRef>
              <c:f>'Data figs 1a'!$D$4</c:f>
              <c:strCache>
                <c:ptCount val="1"/>
                <c:pt idx="0">
                  <c:v>Wales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11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'Data figs 1a'!$A$5:$A$13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figs 1a'!$D$5:$D$13</c:f>
              <c:numCache>
                <c:formatCode>0</c:formatCode>
                <c:ptCount val="9"/>
                <c:pt idx="0">
                  <c:v>4.41</c:v>
                </c:pt>
                <c:pt idx="1">
                  <c:v>4.01</c:v>
                </c:pt>
                <c:pt idx="2">
                  <c:v>3.7850000000000001</c:v>
                </c:pt>
                <c:pt idx="3">
                  <c:v>3.4950000000000001</c:v>
                </c:pt>
                <c:pt idx="4">
                  <c:v>3.4249999999999998</c:v>
                </c:pt>
                <c:pt idx="5">
                  <c:v>3.5649999999999999</c:v>
                </c:pt>
                <c:pt idx="6">
                  <c:v>3.19</c:v>
                </c:pt>
                <c:pt idx="7">
                  <c:v>2.95</c:v>
                </c:pt>
                <c:pt idx="8">
                  <c:v>3.0449999999999999</c:v>
                </c:pt>
              </c:numCache>
            </c:numRef>
          </c:yVal>
        </c:ser>
        <c:axId val="50301952"/>
        <c:axId val="50300032"/>
      </c:scatterChart>
      <c:valAx>
        <c:axId val="50291456"/>
        <c:scaling>
          <c:orientation val="minMax"/>
          <c:max val="2012"/>
          <c:min val="2003"/>
        </c:scaling>
        <c:axPos val="b"/>
        <c:numFmt formatCode="General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50293376"/>
        <c:crosses val="autoZero"/>
        <c:crossBetween val="midCat"/>
        <c:majorUnit val="1"/>
        <c:minorUnit val="1"/>
      </c:valAx>
      <c:valAx>
        <c:axId val="50293376"/>
        <c:scaling>
          <c:orientation val="minMax"/>
          <c:max val="45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Verdana" pitchFamily="34" charset="0"/>
                  </a:defRPr>
                </a:pPr>
                <a:r>
                  <a:rPr lang="en-US" sz="1100" b="0" i="0" baseline="0">
                    <a:latin typeface="Verdana" pitchFamily="34" charset="0"/>
                  </a:rPr>
                  <a:t>England</a:t>
                </a:r>
              </a:p>
            </c:rich>
          </c:tx>
        </c:title>
        <c:numFmt formatCode="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50291456"/>
        <c:crosses val="autoZero"/>
        <c:crossBetween val="midCat"/>
        <c:majorUnit val="5"/>
        <c:minorUnit val="5"/>
      </c:valAx>
      <c:valAx>
        <c:axId val="50300032"/>
        <c:scaling>
          <c:orientation val="minMax"/>
          <c:max val="9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Verdana" pitchFamily="34" charset="0"/>
                  </a:defRPr>
                </a:pPr>
                <a:r>
                  <a:rPr lang="en-US" sz="1100" b="0" i="0" baseline="0">
                    <a:latin typeface="Verdana" pitchFamily="34" charset="0"/>
                  </a:rPr>
                  <a:t>Scotland and Wales</a:t>
                </a:r>
              </a:p>
            </c:rich>
          </c:tx>
        </c:title>
        <c:numFmt formatCode="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50301952"/>
        <c:crosses val="max"/>
        <c:crossBetween val="midCat"/>
      </c:valAx>
      <c:valAx>
        <c:axId val="50301952"/>
        <c:scaling>
          <c:orientation val="minMax"/>
        </c:scaling>
        <c:delete val="1"/>
        <c:axPos val="b"/>
        <c:numFmt formatCode="General" sourceLinked="1"/>
        <c:tickLblPos val="none"/>
        <c:crossAx val="50300032"/>
        <c:crosses val="autoZero"/>
        <c:crossBetween val="midCat"/>
      </c:valAx>
    </c:plotArea>
    <c:legend>
      <c:legendPos val="t"/>
      <c:txPr>
        <a:bodyPr/>
        <a:lstStyle/>
        <a:p>
          <a:pPr>
            <a:defRPr sz="1100" baseline="0">
              <a:latin typeface="Verdana" pitchFamily="34" charset="0"/>
            </a:defRPr>
          </a:pPr>
          <a:endParaRPr lang="en-US"/>
        </a:p>
      </c:txPr>
    </c:legend>
    <c:plotVisOnly val="1"/>
  </c:chart>
  <c:spPr>
    <a:noFill/>
    <a:ln>
      <a:noFill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v>Degree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 7'!$A$11:$A$15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7'!$B$11:$B$15</c:f>
              <c:numCache>
                <c:formatCode>General</c:formatCode>
                <c:ptCount val="5"/>
                <c:pt idx="0">
                  <c:v>1.6819999999999999</c:v>
                </c:pt>
                <c:pt idx="1">
                  <c:v>1.613</c:v>
                </c:pt>
                <c:pt idx="2">
                  <c:v>1.486</c:v>
                </c:pt>
                <c:pt idx="3">
                  <c:v>1.2130000000000001</c:v>
                </c:pt>
                <c:pt idx="4">
                  <c:v>0.95</c:v>
                </c:pt>
              </c:numCache>
            </c:numRef>
          </c:yVal>
        </c:ser>
        <c:ser>
          <c:idx val="1"/>
          <c:order val="1"/>
          <c:tx>
            <c:v>HND, FD</c:v>
          </c:tx>
          <c:spPr>
            <a:ln>
              <a:solidFill>
                <a:srgbClr val="00B05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</c:spPr>
          </c:marker>
          <c:xVal>
            <c:numRef>
              <c:f>'Data fig 7'!$A$11:$A$15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7'!$C$11:$C$15</c:f>
              <c:numCache>
                <c:formatCode>General</c:formatCode>
                <c:ptCount val="5"/>
                <c:pt idx="0">
                  <c:v>4.5469999999999997</c:v>
                </c:pt>
                <c:pt idx="1">
                  <c:v>4.5369999999999999</c:v>
                </c:pt>
                <c:pt idx="2">
                  <c:v>4.7140000000000004</c:v>
                </c:pt>
                <c:pt idx="3">
                  <c:v>5.08</c:v>
                </c:pt>
                <c:pt idx="4">
                  <c:v>3.4860000000000002</c:v>
                </c:pt>
              </c:numCache>
            </c:numRef>
          </c:yVal>
        </c:ser>
        <c:ser>
          <c:idx val="2"/>
          <c:order val="2"/>
          <c:tx>
            <c:v>Other</c:v>
          </c:tx>
          <c:spPr>
            <a:ln>
              <a:solidFill>
                <a:srgbClr val="0070C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 7'!$A$11:$A$15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7'!$D$11:$D$15</c:f>
              <c:numCache>
                <c:formatCode>General</c:formatCode>
                <c:ptCount val="5"/>
                <c:pt idx="0">
                  <c:v>5.9610000000000003</c:v>
                </c:pt>
                <c:pt idx="1">
                  <c:v>5.548</c:v>
                </c:pt>
                <c:pt idx="2">
                  <c:v>4.8170000000000002</c:v>
                </c:pt>
                <c:pt idx="3">
                  <c:v>4.4660000000000002</c:v>
                </c:pt>
                <c:pt idx="4">
                  <c:v>4.548</c:v>
                </c:pt>
              </c:numCache>
            </c:numRef>
          </c:yVal>
        </c:ser>
        <c:axId val="79153408"/>
        <c:axId val="79184256"/>
      </c:scatterChart>
      <c:valAx>
        <c:axId val="79153408"/>
        <c:scaling>
          <c:orientation val="minMax"/>
          <c:max val="2012"/>
          <c:min val="2008"/>
        </c:scaling>
        <c:axPos val="b"/>
        <c:numFmt formatCode="General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9184256"/>
        <c:crosses val="autoZero"/>
        <c:crossBetween val="midCat"/>
        <c:majorUnit val="1"/>
      </c:valAx>
      <c:valAx>
        <c:axId val="79184256"/>
        <c:scaling>
          <c:orientation val="minMax"/>
          <c:max val="6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9153408"/>
        <c:crosses val="autoZero"/>
        <c:crossBetween val="midCat"/>
        <c:majorUnit val="1"/>
      </c:valAx>
    </c:plotArea>
    <c:legend>
      <c:legendPos val="t"/>
      <c:txPr>
        <a:bodyPr/>
        <a:lstStyle/>
        <a:p>
          <a:pPr>
            <a:defRPr sz="1100" baseline="0">
              <a:latin typeface="Verdana" pitchFamily="34" charset="0"/>
            </a:defRPr>
          </a:pPr>
          <a:endParaRPr lang="en-US"/>
        </a:p>
      </c:txPr>
    </c:legend>
    <c:plotVisOnly val="1"/>
  </c:chart>
  <c:spPr>
    <a:noFill/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2588513693218101E-2"/>
          <c:y val="0.12296593643459444"/>
          <c:w val="0.82481620704424496"/>
          <c:h val="0.82435254642368794"/>
        </c:manualLayout>
      </c:layout>
      <c:scatterChart>
        <c:scatterStyle val="lineMarker"/>
        <c:ser>
          <c:idx val="0"/>
          <c:order val="0"/>
          <c:tx>
            <c:v>England</c:v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1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figs 1a'!$A$5:$A$13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figs 1a'!$B$5:$B$13</c:f>
              <c:numCache>
                <c:formatCode>0</c:formatCode>
                <c:ptCount val="9"/>
                <c:pt idx="0">
                  <c:v>38.935000000000002</c:v>
                </c:pt>
                <c:pt idx="1">
                  <c:v>39.005000000000003</c:v>
                </c:pt>
                <c:pt idx="2">
                  <c:v>40.799999999999997</c:v>
                </c:pt>
                <c:pt idx="3">
                  <c:v>40.185000000000002</c:v>
                </c:pt>
                <c:pt idx="4">
                  <c:v>41.49</c:v>
                </c:pt>
                <c:pt idx="5">
                  <c:v>42.564999999999998</c:v>
                </c:pt>
                <c:pt idx="6">
                  <c:v>41.835000000000001</c:v>
                </c:pt>
                <c:pt idx="7">
                  <c:v>37.875</c:v>
                </c:pt>
                <c:pt idx="8">
                  <c:v>40.185000000000002</c:v>
                </c:pt>
              </c:numCache>
            </c:numRef>
          </c:yVal>
        </c:ser>
        <c:ser>
          <c:idx val="3"/>
          <c:order val="3"/>
          <c:spPr>
            <a:ln>
              <a:solidFill>
                <a:srgbClr val="FF0000"/>
              </a:solidFill>
              <a:prstDash val="dash"/>
            </a:ln>
          </c:spPr>
          <c:marker>
            <c:symbol val="triangle"/>
            <c:size val="11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figs 1a'!$A$5:$A$13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figs 1a'!$E$5:$E$13</c:f>
              <c:numCache>
                <c:formatCode>0</c:formatCode>
                <c:ptCount val="9"/>
                <c:pt idx="0">
                  <c:v>33.549999999999997</c:v>
                </c:pt>
                <c:pt idx="1">
                  <c:v>33.475000000000001</c:v>
                </c:pt>
                <c:pt idx="2">
                  <c:v>34.79</c:v>
                </c:pt>
                <c:pt idx="3">
                  <c:v>35.15</c:v>
                </c:pt>
                <c:pt idx="4">
                  <c:v>36.115000000000002</c:v>
                </c:pt>
                <c:pt idx="5">
                  <c:v>36.784999999999997</c:v>
                </c:pt>
                <c:pt idx="6">
                  <c:v>34.965000000000003</c:v>
                </c:pt>
                <c:pt idx="7">
                  <c:v>31.24</c:v>
                </c:pt>
                <c:pt idx="8">
                  <c:v>33.185000000000002</c:v>
                </c:pt>
              </c:numCache>
            </c:numRef>
          </c:yVal>
        </c:ser>
        <c:axId val="69164416"/>
        <c:axId val="69174784"/>
      </c:scatterChart>
      <c:scatterChart>
        <c:scatterStyle val="lineMarker"/>
        <c:ser>
          <c:idx val="1"/>
          <c:order val="1"/>
          <c:tx>
            <c:v>Scotland</c:v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1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figs 1a'!$A$5:$A$13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figs 1a'!$C$5:$C$13</c:f>
              <c:numCache>
                <c:formatCode>0</c:formatCode>
                <c:ptCount val="9"/>
                <c:pt idx="0">
                  <c:v>6.32</c:v>
                </c:pt>
                <c:pt idx="1">
                  <c:v>5.08</c:v>
                </c:pt>
                <c:pt idx="2">
                  <c:v>5.2649999999999997</c:v>
                </c:pt>
                <c:pt idx="3">
                  <c:v>4.54</c:v>
                </c:pt>
                <c:pt idx="4">
                  <c:v>5.36</c:v>
                </c:pt>
                <c:pt idx="5">
                  <c:v>5.2149999999999999</c:v>
                </c:pt>
                <c:pt idx="6">
                  <c:v>4.3499999999999996</c:v>
                </c:pt>
                <c:pt idx="7">
                  <c:v>4.03</c:v>
                </c:pt>
                <c:pt idx="8">
                  <c:v>3.14</c:v>
                </c:pt>
              </c:numCache>
            </c:numRef>
          </c:yVal>
        </c:ser>
        <c:ser>
          <c:idx val="2"/>
          <c:order val="2"/>
          <c:tx>
            <c:v>Wales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11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'Data figs 1a'!$A$5:$A$13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figs 1a'!$D$5:$D$13</c:f>
              <c:numCache>
                <c:formatCode>0</c:formatCode>
                <c:ptCount val="9"/>
                <c:pt idx="0">
                  <c:v>4.41</c:v>
                </c:pt>
                <c:pt idx="1">
                  <c:v>4.01</c:v>
                </c:pt>
                <c:pt idx="2">
                  <c:v>3.7850000000000001</c:v>
                </c:pt>
                <c:pt idx="3">
                  <c:v>3.4950000000000001</c:v>
                </c:pt>
                <c:pt idx="4">
                  <c:v>3.4249999999999998</c:v>
                </c:pt>
                <c:pt idx="5">
                  <c:v>3.5649999999999999</c:v>
                </c:pt>
                <c:pt idx="6">
                  <c:v>3.19</c:v>
                </c:pt>
                <c:pt idx="7">
                  <c:v>2.95</c:v>
                </c:pt>
                <c:pt idx="8">
                  <c:v>3.0449999999999999</c:v>
                </c:pt>
              </c:numCache>
            </c:numRef>
          </c:yVal>
        </c:ser>
        <c:ser>
          <c:idx val="4"/>
          <c:order val="4"/>
          <c:spPr>
            <a:ln>
              <a:solidFill>
                <a:srgbClr val="0070C0"/>
              </a:solidFill>
              <a:prstDash val="dash"/>
            </a:ln>
          </c:spPr>
          <c:marker>
            <c:symbol val="square"/>
            <c:size val="1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figs 1a'!$A$5:$A$13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figs 1a'!$F$5:$F$13</c:f>
              <c:numCache>
                <c:formatCode>0</c:formatCode>
                <c:ptCount val="9"/>
                <c:pt idx="0">
                  <c:v>4.7350000000000003</c:v>
                </c:pt>
                <c:pt idx="1">
                  <c:v>3.97</c:v>
                </c:pt>
                <c:pt idx="2">
                  <c:v>4.2249999999999996</c:v>
                </c:pt>
                <c:pt idx="3">
                  <c:v>3.57</c:v>
                </c:pt>
                <c:pt idx="4">
                  <c:v>4.76</c:v>
                </c:pt>
                <c:pt idx="5">
                  <c:v>4.37</c:v>
                </c:pt>
                <c:pt idx="6">
                  <c:v>3.7850000000000001</c:v>
                </c:pt>
                <c:pt idx="7">
                  <c:v>3.38</c:v>
                </c:pt>
                <c:pt idx="8">
                  <c:v>2.9249999999999998</c:v>
                </c:pt>
              </c:numCache>
            </c:numRef>
          </c:yVal>
        </c:ser>
        <c:ser>
          <c:idx val="5"/>
          <c:order val="5"/>
          <c:spPr>
            <a:ln>
              <a:solidFill>
                <a:srgbClr val="00B050"/>
              </a:solidFill>
              <a:prstDash val="dash"/>
            </a:ln>
          </c:spPr>
          <c:marker>
            <c:symbol val="circle"/>
            <c:size val="11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'Data figs 1a'!$A$5:$A$13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figs 1a'!$G$5:$G$13</c:f>
              <c:numCache>
                <c:formatCode>0</c:formatCode>
                <c:ptCount val="9"/>
                <c:pt idx="0">
                  <c:v>3.4449999999999998</c:v>
                </c:pt>
                <c:pt idx="1">
                  <c:v>3.3450000000000002</c:v>
                </c:pt>
                <c:pt idx="2">
                  <c:v>3.24</c:v>
                </c:pt>
                <c:pt idx="3">
                  <c:v>2.86</c:v>
                </c:pt>
                <c:pt idx="4">
                  <c:v>2.85</c:v>
                </c:pt>
                <c:pt idx="5">
                  <c:v>2.915</c:v>
                </c:pt>
                <c:pt idx="6">
                  <c:v>2.4700000000000002</c:v>
                </c:pt>
                <c:pt idx="7">
                  <c:v>2.395</c:v>
                </c:pt>
                <c:pt idx="8">
                  <c:v>2.5150000000000001</c:v>
                </c:pt>
              </c:numCache>
            </c:numRef>
          </c:yVal>
        </c:ser>
        <c:axId val="69187072"/>
        <c:axId val="69176704"/>
      </c:scatterChart>
      <c:valAx>
        <c:axId val="691644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69174784"/>
        <c:crosses val="autoZero"/>
        <c:crossBetween val="midCat"/>
      </c:valAx>
      <c:valAx>
        <c:axId val="691747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Verdana" pitchFamily="34" charset="0"/>
                  </a:defRPr>
                </a:pPr>
                <a:r>
                  <a:rPr lang="en-US" sz="1100" b="0" i="0" baseline="0">
                    <a:latin typeface="Verdana" pitchFamily="34" charset="0"/>
                  </a:rPr>
                  <a:t>England</a:t>
                </a:r>
              </a:p>
            </c:rich>
          </c:tx>
        </c:title>
        <c:numFmt formatCode="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69164416"/>
        <c:crosses val="autoZero"/>
        <c:crossBetween val="midCat"/>
      </c:valAx>
      <c:valAx>
        <c:axId val="69176704"/>
        <c:scaling>
          <c:orientation val="minMax"/>
          <c:max val="9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Verdana" pitchFamily="34" charset="0"/>
                  </a:defRPr>
                </a:pPr>
                <a:r>
                  <a:rPr lang="en-US" sz="1100" b="0" i="0" baseline="0">
                    <a:latin typeface="Verdana" pitchFamily="34" charset="0"/>
                  </a:rPr>
                  <a:t>Scotland and Wales</a:t>
                </a:r>
              </a:p>
            </c:rich>
          </c:tx>
        </c:title>
        <c:numFmt formatCode="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69187072"/>
        <c:crosses val="max"/>
        <c:crossBetween val="midCat"/>
      </c:valAx>
      <c:valAx>
        <c:axId val="69187072"/>
        <c:scaling>
          <c:orientation val="minMax"/>
        </c:scaling>
        <c:delete val="1"/>
        <c:axPos val="b"/>
        <c:numFmt formatCode="General" sourceLinked="1"/>
        <c:tickLblPos val="none"/>
        <c:crossAx val="69176704"/>
        <c:crosses val="autoZero"/>
        <c:crossBetween val="midCat"/>
      </c:valAx>
    </c:plotArea>
    <c:legend>
      <c:legendPos val="t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txPr>
        <a:bodyPr/>
        <a:lstStyle/>
        <a:p>
          <a:pPr>
            <a:defRPr sz="1100" baseline="0">
              <a:latin typeface="Verdana" pitchFamily="34" charset="0"/>
            </a:defRPr>
          </a:pPr>
          <a:endParaRPr lang="en-US"/>
        </a:p>
      </c:txPr>
    </c:legend>
    <c:plotVisOnly val="1"/>
  </c:chart>
  <c:spPr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530902309624277"/>
          <c:y val="0.1250528928420189"/>
          <c:w val="0.78801155289948344"/>
          <c:h val="0.81809167720141518"/>
        </c:manualLayout>
      </c:layout>
      <c:scatterChart>
        <c:scatterStyle val="lineMarker"/>
        <c:ser>
          <c:idx val="0"/>
          <c:order val="0"/>
          <c:tx>
            <c:v>England</c:v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1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 1b'!$A$5:$A$13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 1b'!$B$5:$B$13</c:f>
              <c:numCache>
                <c:formatCode>0</c:formatCode>
                <c:ptCount val="9"/>
                <c:pt idx="0">
                  <c:v>158.315</c:v>
                </c:pt>
                <c:pt idx="1">
                  <c:v>155.48500000000001</c:v>
                </c:pt>
                <c:pt idx="2">
                  <c:v>154.30000000000001</c:v>
                </c:pt>
                <c:pt idx="3">
                  <c:v>145.48500000000001</c:v>
                </c:pt>
                <c:pt idx="4">
                  <c:v>138.71</c:v>
                </c:pt>
                <c:pt idx="5">
                  <c:v>142.98500000000001</c:v>
                </c:pt>
                <c:pt idx="6">
                  <c:v>131.9</c:v>
                </c:pt>
                <c:pt idx="7">
                  <c:v>112.035</c:v>
                </c:pt>
                <c:pt idx="8">
                  <c:v>102.30500000000001</c:v>
                </c:pt>
              </c:numCache>
            </c:numRef>
          </c:yVal>
        </c:ser>
        <c:axId val="72274688"/>
        <c:axId val="72276608"/>
      </c:scatterChart>
      <c:scatterChart>
        <c:scatterStyle val="lineMarker"/>
        <c:ser>
          <c:idx val="1"/>
          <c:order val="1"/>
          <c:tx>
            <c:v>Scotland</c:v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1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 1b'!$A$5:$A$13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 1b'!$C$5:$C$13</c:f>
              <c:numCache>
                <c:formatCode>0</c:formatCode>
                <c:ptCount val="9"/>
                <c:pt idx="0">
                  <c:v>11.815</c:v>
                </c:pt>
                <c:pt idx="1">
                  <c:v>15.27</c:v>
                </c:pt>
                <c:pt idx="2">
                  <c:v>15.37</c:v>
                </c:pt>
                <c:pt idx="3">
                  <c:v>18.465</c:v>
                </c:pt>
                <c:pt idx="4">
                  <c:v>16.649999999999999</c:v>
                </c:pt>
                <c:pt idx="5">
                  <c:v>17.015000000000001</c:v>
                </c:pt>
                <c:pt idx="6">
                  <c:v>16.11</c:v>
                </c:pt>
                <c:pt idx="7">
                  <c:v>13.56</c:v>
                </c:pt>
                <c:pt idx="8">
                  <c:v>11.51</c:v>
                </c:pt>
              </c:numCache>
            </c:numRef>
          </c:yVal>
        </c:ser>
        <c:ser>
          <c:idx val="2"/>
          <c:order val="2"/>
          <c:tx>
            <c:v>Wales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11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'Data fig 1b'!$A$5:$A$13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 1b'!$D$5:$D$13</c:f>
              <c:numCache>
                <c:formatCode>0</c:formatCode>
                <c:ptCount val="9"/>
                <c:pt idx="0">
                  <c:v>15.925000000000001</c:v>
                </c:pt>
                <c:pt idx="1">
                  <c:v>17.149999999999999</c:v>
                </c:pt>
                <c:pt idx="2">
                  <c:v>16.98</c:v>
                </c:pt>
                <c:pt idx="3">
                  <c:v>16.864999999999998</c:v>
                </c:pt>
                <c:pt idx="4">
                  <c:v>16.605</c:v>
                </c:pt>
                <c:pt idx="5">
                  <c:v>15.234999999999999</c:v>
                </c:pt>
                <c:pt idx="6">
                  <c:v>11.965</c:v>
                </c:pt>
                <c:pt idx="7">
                  <c:v>12.375</c:v>
                </c:pt>
                <c:pt idx="8">
                  <c:v>12.7</c:v>
                </c:pt>
              </c:numCache>
            </c:numRef>
          </c:yVal>
        </c:ser>
        <c:axId val="50080384"/>
        <c:axId val="50078464"/>
      </c:scatterChart>
      <c:valAx>
        <c:axId val="72274688"/>
        <c:scaling>
          <c:orientation val="minMax"/>
          <c:max val="2012"/>
          <c:min val="2003"/>
        </c:scaling>
        <c:axPos val="b"/>
        <c:numFmt formatCode="General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2276608"/>
        <c:crosses val="autoZero"/>
        <c:crossBetween val="midCat"/>
        <c:majorUnit val="1"/>
        <c:minorUnit val="1"/>
      </c:valAx>
      <c:valAx>
        <c:axId val="72276608"/>
        <c:scaling>
          <c:orientation val="minMax"/>
          <c:max val="16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Verdana" pitchFamily="34" charset="0"/>
                  </a:defRPr>
                </a:pPr>
                <a:r>
                  <a:rPr lang="en-US" sz="1100" b="0" i="0" baseline="0">
                    <a:latin typeface="Verdana" pitchFamily="34" charset="0"/>
                  </a:rPr>
                  <a:t>England</a:t>
                </a:r>
              </a:p>
            </c:rich>
          </c:tx>
        </c:title>
        <c:numFmt formatCode="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2274688"/>
        <c:crosses val="autoZero"/>
        <c:crossBetween val="midCat"/>
      </c:valAx>
      <c:valAx>
        <c:axId val="50078464"/>
        <c:scaling>
          <c:orientation val="minMax"/>
          <c:max val="32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Verdana" pitchFamily="34" charset="0"/>
                  </a:defRPr>
                </a:pPr>
                <a:r>
                  <a:rPr lang="en-US" sz="1100" b="0" i="0" baseline="0">
                    <a:latin typeface="Verdana" pitchFamily="34" charset="0"/>
                  </a:rPr>
                  <a:t>Scotland and Wales</a:t>
                </a:r>
              </a:p>
            </c:rich>
          </c:tx>
        </c:title>
        <c:numFmt formatCode="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50080384"/>
        <c:crosses val="max"/>
        <c:crossBetween val="midCat"/>
        <c:majorUnit val="4"/>
      </c:valAx>
      <c:valAx>
        <c:axId val="50080384"/>
        <c:scaling>
          <c:orientation val="minMax"/>
        </c:scaling>
        <c:delete val="1"/>
        <c:axPos val="b"/>
        <c:numFmt formatCode="General" sourceLinked="1"/>
        <c:tickLblPos val="none"/>
        <c:crossAx val="50078464"/>
        <c:crosses val="autoZero"/>
        <c:crossBetween val="midCat"/>
      </c:valAx>
    </c:plotArea>
    <c:legend>
      <c:legendPos val="t"/>
      <c:txPr>
        <a:bodyPr/>
        <a:lstStyle/>
        <a:p>
          <a:pPr>
            <a:defRPr sz="1100" baseline="0">
              <a:latin typeface="Verdana" pitchFamily="34" charset="0"/>
            </a:defRPr>
          </a:pPr>
          <a:endParaRPr lang="en-US"/>
        </a:p>
      </c:txPr>
    </c:legend>
    <c:plotVisOnly val="1"/>
  </c:chart>
  <c:spPr>
    <a:noFill/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2127204084724487E-2"/>
          <c:y val="0.12087898002716987"/>
          <c:w val="0.81801155397321268"/>
          <c:h val="0.82226559001626287"/>
        </c:manualLayout>
      </c:layout>
      <c:scatterChart>
        <c:scatterStyle val="lineMarker"/>
        <c:ser>
          <c:idx val="0"/>
          <c:order val="0"/>
          <c:tx>
            <c:v>England</c:v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1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 1b'!$A$5:$A$13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 1b'!$B$5:$B$13</c:f>
              <c:numCache>
                <c:formatCode>0</c:formatCode>
                <c:ptCount val="9"/>
                <c:pt idx="0">
                  <c:v>158.315</c:v>
                </c:pt>
                <c:pt idx="1">
                  <c:v>155.48500000000001</c:v>
                </c:pt>
                <c:pt idx="2">
                  <c:v>154.30000000000001</c:v>
                </c:pt>
                <c:pt idx="3">
                  <c:v>145.48500000000001</c:v>
                </c:pt>
                <c:pt idx="4">
                  <c:v>138.71</c:v>
                </c:pt>
                <c:pt idx="5">
                  <c:v>142.98500000000001</c:v>
                </c:pt>
                <c:pt idx="6">
                  <c:v>131.9</c:v>
                </c:pt>
                <c:pt idx="7">
                  <c:v>112.035</c:v>
                </c:pt>
                <c:pt idx="8">
                  <c:v>102.30500000000001</c:v>
                </c:pt>
              </c:numCache>
            </c:numRef>
          </c:yVal>
        </c:ser>
        <c:ser>
          <c:idx val="3"/>
          <c:order val="3"/>
          <c:spPr>
            <a:ln>
              <a:solidFill>
                <a:srgbClr val="FF0000"/>
              </a:solidFill>
              <a:prstDash val="dash"/>
            </a:ln>
          </c:spPr>
          <c:marker>
            <c:symbol val="triangle"/>
            <c:size val="11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 1b'!$A$5:$A$13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 1b'!$E$5:$E$13</c:f>
              <c:numCache>
                <c:formatCode>0</c:formatCode>
                <c:ptCount val="9"/>
                <c:pt idx="0">
                  <c:v>127.005</c:v>
                </c:pt>
                <c:pt idx="1">
                  <c:v>125.435</c:v>
                </c:pt>
                <c:pt idx="2">
                  <c:v>125.34</c:v>
                </c:pt>
                <c:pt idx="3">
                  <c:v>115.13</c:v>
                </c:pt>
                <c:pt idx="4">
                  <c:v>112.57</c:v>
                </c:pt>
                <c:pt idx="5">
                  <c:v>118.19499999999999</c:v>
                </c:pt>
                <c:pt idx="6">
                  <c:v>107.36</c:v>
                </c:pt>
                <c:pt idx="7">
                  <c:v>92.864999999999995</c:v>
                </c:pt>
                <c:pt idx="8">
                  <c:v>84.844999999999999</c:v>
                </c:pt>
              </c:numCache>
            </c:numRef>
          </c:yVal>
        </c:ser>
        <c:axId val="73559040"/>
        <c:axId val="73573504"/>
      </c:scatterChart>
      <c:scatterChart>
        <c:scatterStyle val="lineMarker"/>
        <c:ser>
          <c:idx val="1"/>
          <c:order val="1"/>
          <c:tx>
            <c:v>Scotland</c:v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1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 1b'!$A$5:$A$13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 1b'!$C$5:$C$13</c:f>
              <c:numCache>
                <c:formatCode>0</c:formatCode>
                <c:ptCount val="9"/>
                <c:pt idx="0">
                  <c:v>11.815</c:v>
                </c:pt>
                <c:pt idx="1">
                  <c:v>15.27</c:v>
                </c:pt>
                <c:pt idx="2">
                  <c:v>15.37</c:v>
                </c:pt>
                <c:pt idx="3">
                  <c:v>18.465</c:v>
                </c:pt>
                <c:pt idx="4">
                  <c:v>16.649999999999999</c:v>
                </c:pt>
                <c:pt idx="5">
                  <c:v>17.015000000000001</c:v>
                </c:pt>
                <c:pt idx="6">
                  <c:v>16.11</c:v>
                </c:pt>
                <c:pt idx="7">
                  <c:v>13.56</c:v>
                </c:pt>
                <c:pt idx="8">
                  <c:v>11.51</c:v>
                </c:pt>
              </c:numCache>
            </c:numRef>
          </c:yVal>
        </c:ser>
        <c:ser>
          <c:idx val="2"/>
          <c:order val="2"/>
          <c:tx>
            <c:v>Wales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11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'Data fig 1b'!$A$5:$A$13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 1b'!$D$5:$D$13</c:f>
              <c:numCache>
                <c:formatCode>0</c:formatCode>
                <c:ptCount val="9"/>
                <c:pt idx="0">
                  <c:v>15.925000000000001</c:v>
                </c:pt>
                <c:pt idx="1">
                  <c:v>17.149999999999999</c:v>
                </c:pt>
                <c:pt idx="2">
                  <c:v>16.98</c:v>
                </c:pt>
                <c:pt idx="3">
                  <c:v>16.864999999999998</c:v>
                </c:pt>
                <c:pt idx="4">
                  <c:v>16.605</c:v>
                </c:pt>
                <c:pt idx="5">
                  <c:v>15.234999999999999</c:v>
                </c:pt>
                <c:pt idx="6">
                  <c:v>11.965</c:v>
                </c:pt>
                <c:pt idx="7">
                  <c:v>12.375</c:v>
                </c:pt>
                <c:pt idx="8">
                  <c:v>12.7</c:v>
                </c:pt>
              </c:numCache>
            </c:numRef>
          </c:yVal>
        </c:ser>
        <c:ser>
          <c:idx val="4"/>
          <c:order val="4"/>
          <c:spPr>
            <a:ln>
              <a:solidFill>
                <a:srgbClr val="0070C0"/>
              </a:solidFill>
              <a:prstDash val="dash"/>
            </a:ln>
          </c:spPr>
          <c:marker>
            <c:symbol val="star"/>
            <c:size val="1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 1b'!$A$5:$A$13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 1b'!$F$5:$F$13</c:f>
              <c:numCache>
                <c:formatCode>0</c:formatCode>
                <c:ptCount val="9"/>
                <c:pt idx="0">
                  <c:v>8.86</c:v>
                </c:pt>
                <c:pt idx="1">
                  <c:v>12.09</c:v>
                </c:pt>
                <c:pt idx="2">
                  <c:v>11.555</c:v>
                </c:pt>
                <c:pt idx="3">
                  <c:v>13.38</c:v>
                </c:pt>
                <c:pt idx="4">
                  <c:v>13.715</c:v>
                </c:pt>
                <c:pt idx="5">
                  <c:v>13.945</c:v>
                </c:pt>
                <c:pt idx="6">
                  <c:v>12.99</c:v>
                </c:pt>
                <c:pt idx="7">
                  <c:v>10.395</c:v>
                </c:pt>
                <c:pt idx="8">
                  <c:v>9.07</c:v>
                </c:pt>
              </c:numCache>
            </c:numRef>
          </c:yVal>
        </c:ser>
        <c:ser>
          <c:idx val="5"/>
          <c:order val="5"/>
          <c:spPr>
            <a:ln>
              <a:solidFill>
                <a:srgbClr val="00B050"/>
              </a:solidFill>
              <a:prstDash val="dash"/>
            </a:ln>
          </c:spPr>
          <c:marker>
            <c:symbol val="circle"/>
            <c:size val="11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'Data fig 1b'!$A$5:$A$13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xVal>
          <c:yVal>
            <c:numRef>
              <c:f>'Data fig 1b'!$G$5:$G$13</c:f>
              <c:numCache>
                <c:formatCode>0</c:formatCode>
                <c:ptCount val="9"/>
                <c:pt idx="0">
                  <c:v>13.96</c:v>
                </c:pt>
                <c:pt idx="1">
                  <c:v>15.164999999999999</c:v>
                </c:pt>
                <c:pt idx="2">
                  <c:v>14.76</c:v>
                </c:pt>
                <c:pt idx="3">
                  <c:v>14.13</c:v>
                </c:pt>
                <c:pt idx="4">
                  <c:v>13.295</c:v>
                </c:pt>
                <c:pt idx="5">
                  <c:v>11.565</c:v>
                </c:pt>
                <c:pt idx="6">
                  <c:v>8.64</c:v>
                </c:pt>
                <c:pt idx="7">
                  <c:v>10.06</c:v>
                </c:pt>
                <c:pt idx="8">
                  <c:v>10.195</c:v>
                </c:pt>
              </c:numCache>
            </c:numRef>
          </c:yVal>
        </c:ser>
        <c:axId val="73589888"/>
        <c:axId val="73575424"/>
      </c:scatterChart>
      <c:valAx>
        <c:axId val="73559040"/>
        <c:scaling>
          <c:orientation val="minMax"/>
        </c:scaling>
        <c:axPos val="b"/>
        <c:numFmt formatCode="General" sourceLinked="1"/>
        <c:tickLblPos val="nextTo"/>
        <c:crossAx val="73573504"/>
        <c:crosses val="autoZero"/>
        <c:crossBetween val="midCat"/>
      </c:valAx>
      <c:valAx>
        <c:axId val="73573504"/>
        <c:scaling>
          <c:orientation val="minMax"/>
          <c:max val="16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b="0" i="0" baseline="0"/>
                </a:pPr>
                <a:r>
                  <a:rPr lang="en-US" b="0" i="0" baseline="0"/>
                  <a:t>England</a:t>
                </a:r>
              </a:p>
            </c:rich>
          </c:tx>
        </c:title>
        <c:numFmt formatCode="0" sourceLinked="1"/>
        <c:tickLblPos val="nextTo"/>
        <c:crossAx val="73559040"/>
        <c:crosses val="autoZero"/>
        <c:crossBetween val="midCat"/>
      </c:valAx>
      <c:valAx>
        <c:axId val="73575424"/>
        <c:scaling>
          <c:orientation val="minMax"/>
          <c:max val="32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 b="0" i="0" baseline="0"/>
                </a:pPr>
                <a:r>
                  <a:rPr lang="en-US" b="0" i="0" baseline="0"/>
                  <a:t>Scotland and Wales</a:t>
                </a:r>
              </a:p>
            </c:rich>
          </c:tx>
        </c:title>
        <c:numFmt formatCode="0" sourceLinked="1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73589888"/>
        <c:crosses val="max"/>
        <c:crossBetween val="midCat"/>
        <c:majorUnit val="4"/>
      </c:valAx>
      <c:valAx>
        <c:axId val="73589888"/>
        <c:scaling>
          <c:orientation val="minMax"/>
        </c:scaling>
        <c:delete val="1"/>
        <c:axPos val="b"/>
        <c:numFmt formatCode="General" sourceLinked="1"/>
        <c:tickLblPos val="none"/>
        <c:crossAx val="73575424"/>
        <c:crosses val="autoZero"/>
        <c:crossBetween val="midCat"/>
      </c:valAx>
    </c:plotArea>
    <c:legend>
      <c:legendPos val="t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</c:legend>
    <c:plotVisOnly val="1"/>
  </c:chart>
  <c:spPr>
    <a:ln>
      <a:noFill/>
    </a:ln>
  </c:spPr>
  <c:txPr>
    <a:bodyPr/>
    <a:lstStyle/>
    <a:p>
      <a:pPr>
        <a:defRPr sz="1100" baseline="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688775060315087"/>
          <c:y val="6.0961740095803942E-2"/>
          <c:w val="0.71854278851818365"/>
          <c:h val="0.88004457145206716"/>
        </c:manualLayout>
      </c:layout>
      <c:scatterChart>
        <c:scatterStyle val="lineMarker"/>
        <c:ser>
          <c:idx val="0"/>
          <c:order val="0"/>
          <c:tx>
            <c:strRef>
              <c:f>'Data fig 2 '!$D$5:$D$6</c:f>
              <c:strCache>
                <c:ptCount val="1"/>
                <c:pt idx="0">
                  <c:v>HEI (not OU) - Deg, HND, FD</c:v>
                </c:pt>
              </c:strCache>
            </c:strRef>
          </c:tx>
          <c:spPr>
            <a:ln w="50800" cmpd="dbl">
              <a:solidFill>
                <a:srgbClr val="FF0000"/>
              </a:solidFill>
            </a:ln>
          </c:spPr>
          <c:marker>
            <c:symbol val="triang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 2 '!$C$7:$C$16</c:f>
              <c:numCache>
                <c:formatCode>0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2 '!$D$7:$D$16</c:f>
              <c:numCache>
                <c:formatCode>0</c:formatCode>
                <c:ptCount val="10"/>
                <c:pt idx="0">
                  <c:v>38.935000000000002</c:v>
                </c:pt>
                <c:pt idx="1">
                  <c:v>39.005000000000003</c:v>
                </c:pt>
                <c:pt idx="2">
                  <c:v>40.799999999999997</c:v>
                </c:pt>
                <c:pt idx="3">
                  <c:v>40.185000000000002</c:v>
                </c:pt>
                <c:pt idx="4">
                  <c:v>41.49</c:v>
                </c:pt>
                <c:pt idx="5">
                  <c:v>42.564999999999998</c:v>
                </c:pt>
                <c:pt idx="6">
                  <c:v>41.835000000000001</c:v>
                </c:pt>
                <c:pt idx="7">
                  <c:v>37.875</c:v>
                </c:pt>
                <c:pt idx="8">
                  <c:v>40.185000000000002</c:v>
                </c:pt>
              </c:numCache>
            </c:numRef>
          </c:yVal>
        </c:ser>
        <c:ser>
          <c:idx val="2"/>
          <c:order val="2"/>
          <c:tx>
            <c:strRef>
              <c:f>'Data fig 2 '!$F$5:$F$6</c:f>
              <c:strCache>
                <c:ptCount val="1"/>
                <c:pt idx="0">
                  <c:v>HESES extrapolation Deg, HND, FD</c:v>
                </c:pt>
              </c:strCache>
            </c:strRef>
          </c:tx>
          <c:spPr>
            <a:ln w="50800" cmpd="dbl">
              <a:solidFill>
                <a:srgbClr val="FF0000"/>
              </a:solidFill>
              <a:prstDash val="solid"/>
            </a:ln>
          </c:spPr>
          <c:marker>
            <c:symbol val="triangle"/>
            <c:size val="10"/>
            <c:spPr>
              <a:noFill/>
              <a:ln>
                <a:solidFill>
                  <a:srgbClr val="FF0000"/>
                </a:solidFill>
              </a:ln>
            </c:spPr>
          </c:marker>
          <c:dPt>
            <c:idx val="9"/>
            <c:marker>
              <c:spPr>
                <a:noFill/>
                <a:ln w="25400">
                  <a:solidFill>
                    <a:srgbClr val="FF0000"/>
                  </a:solidFill>
                </a:ln>
              </c:spPr>
            </c:marker>
          </c:dPt>
          <c:xVal>
            <c:numRef>
              <c:f>'Data fig 2 '!$C$7:$C$16</c:f>
              <c:numCache>
                <c:formatCode>0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2 '!$F$7:$F$16</c:f>
              <c:numCache>
                <c:formatCode>0</c:formatCode>
                <c:ptCount val="10"/>
                <c:pt idx="8">
                  <c:v>40.185000000000002</c:v>
                </c:pt>
                <c:pt idx="9">
                  <c:v>27.309987576121713</c:v>
                </c:pt>
              </c:numCache>
            </c:numRef>
          </c:yVal>
        </c:ser>
        <c:ser>
          <c:idx val="4"/>
          <c:order val="4"/>
          <c:tx>
            <c:strRef>
              <c:f>'Data fig 2 '!$H$5:$H$6</c:f>
              <c:strCache>
                <c:ptCount val="1"/>
                <c:pt idx="0">
                  <c:v>OU - Deg, HND, FD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 2 '!$C$7:$C$16</c:f>
              <c:numCache>
                <c:formatCode>0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2 '!$H$7:$H$16</c:f>
              <c:numCache>
                <c:formatCode>0</c:formatCode>
                <c:ptCount val="10"/>
                <c:pt idx="0">
                  <c:v>26.454999999999998</c:v>
                </c:pt>
                <c:pt idx="2">
                  <c:v>32.174999999999997</c:v>
                </c:pt>
                <c:pt idx="3">
                  <c:v>33.414999999999999</c:v>
                </c:pt>
                <c:pt idx="4">
                  <c:v>33.67</c:v>
                </c:pt>
                <c:pt idx="5">
                  <c:v>38.314999999999998</c:v>
                </c:pt>
                <c:pt idx="6">
                  <c:v>43.234999999999999</c:v>
                </c:pt>
                <c:pt idx="7">
                  <c:v>43.38</c:v>
                </c:pt>
                <c:pt idx="8">
                  <c:v>47.725000000000001</c:v>
                </c:pt>
              </c:numCache>
            </c:numRef>
          </c:yVal>
        </c:ser>
        <c:ser>
          <c:idx val="5"/>
          <c:order val="5"/>
          <c:tx>
            <c:strRef>
              <c:f>'Data fig 2 '!$I$5:$I$6</c:f>
              <c:strCache>
                <c:ptCount val="1"/>
                <c:pt idx="0">
                  <c:v>OU - Other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9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 2 '!$C$7:$C$16</c:f>
              <c:numCache>
                <c:formatCode>0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2 '!$I$7:$I$16</c:f>
              <c:numCache>
                <c:formatCode>0</c:formatCode>
                <c:ptCount val="10"/>
                <c:pt idx="0">
                  <c:v>34.06</c:v>
                </c:pt>
                <c:pt idx="2">
                  <c:v>41.965000000000003</c:v>
                </c:pt>
                <c:pt idx="3">
                  <c:v>50.73</c:v>
                </c:pt>
                <c:pt idx="4">
                  <c:v>49.96</c:v>
                </c:pt>
                <c:pt idx="5">
                  <c:v>54.11</c:v>
                </c:pt>
                <c:pt idx="6">
                  <c:v>56.484999999999999</c:v>
                </c:pt>
                <c:pt idx="7">
                  <c:v>50.7</c:v>
                </c:pt>
                <c:pt idx="8">
                  <c:v>34.75</c:v>
                </c:pt>
              </c:numCache>
            </c:numRef>
          </c:yVal>
        </c:ser>
        <c:ser>
          <c:idx val="6"/>
          <c:order val="6"/>
          <c:tx>
            <c:strRef>
              <c:f>'Data fig 2 '!$J$5:$J$6</c:f>
              <c:strCache>
                <c:ptCount val="1"/>
                <c:pt idx="0">
                  <c:v>HESES extrapolation Deg, HND, FD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triangle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xVal>
            <c:numRef>
              <c:f>'Data fig 2 '!$C$7:$C$16</c:f>
              <c:numCache>
                <c:formatCode>0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2 '!$J$7:$J$16</c:f>
              <c:numCache>
                <c:formatCode>0</c:formatCode>
                <c:ptCount val="10"/>
                <c:pt idx="8">
                  <c:v>47.725000000000001</c:v>
                </c:pt>
                <c:pt idx="9">
                  <c:v>42.080289079229125</c:v>
                </c:pt>
              </c:numCache>
            </c:numRef>
          </c:yVal>
        </c:ser>
        <c:ser>
          <c:idx val="7"/>
          <c:order val="7"/>
          <c:tx>
            <c:strRef>
              <c:f>'Data fig 2 '!$K$5:$K$6</c:f>
              <c:strCache>
                <c:ptCount val="1"/>
                <c:pt idx="0">
                  <c:v>HESES extrapolation Other</c:v>
                </c:pt>
              </c:strCache>
            </c:strRef>
          </c:tx>
          <c:spPr>
            <a:ln>
              <a:solidFill>
                <a:srgbClr val="0070C0"/>
              </a:solidFill>
              <a:prstDash val="solid"/>
            </a:ln>
          </c:spPr>
          <c:marker>
            <c:symbol val="square"/>
            <c:size val="9"/>
            <c:spPr>
              <a:noFill/>
              <a:ln w="25400">
                <a:solidFill>
                  <a:srgbClr val="0070C0"/>
                </a:solidFill>
              </a:ln>
            </c:spPr>
          </c:marker>
          <c:xVal>
            <c:numRef>
              <c:f>'Data fig 2 '!$C$7:$C$16</c:f>
              <c:numCache>
                <c:formatCode>0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2 '!$K$7:$K$16</c:f>
              <c:numCache>
                <c:formatCode>0</c:formatCode>
                <c:ptCount val="10"/>
                <c:pt idx="8">
                  <c:v>34.75</c:v>
                </c:pt>
                <c:pt idx="9">
                  <c:v>13.966185351502013</c:v>
                </c:pt>
              </c:numCache>
            </c:numRef>
          </c:yVal>
        </c:ser>
        <c:ser>
          <c:idx val="8"/>
          <c:order val="8"/>
          <c:tx>
            <c:strRef>
              <c:f>'Data fig 2 '!$L$5:$L$6</c:f>
              <c:strCache>
                <c:ptCount val="1"/>
                <c:pt idx="0">
                  <c:v>Missing data Deg, HND, FD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'Data fig 2 '!$C$7:$C$16</c:f>
              <c:numCache>
                <c:formatCode>0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2 '!$L$7:$L$16</c:f>
              <c:numCache>
                <c:formatCode>0</c:formatCode>
                <c:ptCount val="10"/>
                <c:pt idx="0">
                  <c:v>26.454999999999998</c:v>
                </c:pt>
                <c:pt idx="1">
                  <c:v>29.314999999999998</c:v>
                </c:pt>
                <c:pt idx="2">
                  <c:v>32.174999999999997</c:v>
                </c:pt>
              </c:numCache>
            </c:numRef>
          </c:yVal>
        </c:ser>
        <c:ser>
          <c:idx val="9"/>
          <c:order val="9"/>
          <c:tx>
            <c:strRef>
              <c:f>'Data fig 2 '!$M$5:$M$6</c:f>
              <c:strCache>
                <c:ptCount val="1"/>
                <c:pt idx="0">
                  <c:v>Missing data Other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'Data fig 2 '!$C$7:$C$16</c:f>
              <c:numCache>
                <c:formatCode>0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2 '!$M$7:$M$16</c:f>
              <c:numCache>
                <c:formatCode>0</c:formatCode>
                <c:ptCount val="10"/>
                <c:pt idx="0">
                  <c:v>34.06</c:v>
                </c:pt>
                <c:pt idx="1">
                  <c:v>38.012500000000003</c:v>
                </c:pt>
                <c:pt idx="2">
                  <c:v>41.965000000000003</c:v>
                </c:pt>
              </c:numCache>
            </c:numRef>
          </c:yVal>
        </c:ser>
        <c:axId val="75589504"/>
        <c:axId val="75608064"/>
      </c:scatterChart>
      <c:scatterChart>
        <c:scatterStyle val="lineMarker"/>
        <c:ser>
          <c:idx val="1"/>
          <c:order val="1"/>
          <c:tx>
            <c:strRef>
              <c:f>'Data fig 2 '!$E$5:$E$6</c:f>
              <c:strCache>
                <c:ptCount val="1"/>
                <c:pt idx="0">
                  <c:v>HEI (not OU) - Other</c:v>
                </c:pt>
              </c:strCache>
            </c:strRef>
          </c:tx>
          <c:spPr>
            <a:ln w="50800" cmpd="dbl">
              <a:solidFill>
                <a:srgbClr val="0070C0"/>
              </a:solidFill>
            </a:ln>
          </c:spPr>
          <c:marker>
            <c:symbol val="square"/>
            <c:size val="9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 2 '!$C$7:$C$16</c:f>
              <c:numCache>
                <c:formatCode>0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2 '!$E$7:$E$16</c:f>
              <c:numCache>
                <c:formatCode>0</c:formatCode>
                <c:ptCount val="10"/>
                <c:pt idx="0">
                  <c:v>158.315</c:v>
                </c:pt>
                <c:pt idx="1">
                  <c:v>155.48500000000001</c:v>
                </c:pt>
                <c:pt idx="2">
                  <c:v>154.30000000000001</c:v>
                </c:pt>
                <c:pt idx="3">
                  <c:v>145.48500000000001</c:v>
                </c:pt>
                <c:pt idx="4">
                  <c:v>138.71</c:v>
                </c:pt>
                <c:pt idx="5">
                  <c:v>142.98500000000001</c:v>
                </c:pt>
                <c:pt idx="6">
                  <c:v>131.9</c:v>
                </c:pt>
                <c:pt idx="7">
                  <c:v>112.035</c:v>
                </c:pt>
                <c:pt idx="8">
                  <c:v>102.30500000000001</c:v>
                </c:pt>
              </c:numCache>
            </c:numRef>
          </c:yVal>
        </c:ser>
        <c:ser>
          <c:idx val="3"/>
          <c:order val="3"/>
          <c:tx>
            <c:strRef>
              <c:f>'Data fig 2 '!$G$5:$G$6</c:f>
              <c:strCache>
                <c:ptCount val="1"/>
                <c:pt idx="0">
                  <c:v>HESES extrapolation Other</c:v>
                </c:pt>
              </c:strCache>
            </c:strRef>
          </c:tx>
          <c:spPr>
            <a:ln w="50800" cmpd="dbl">
              <a:solidFill>
                <a:srgbClr val="0070C0"/>
              </a:solidFill>
              <a:prstDash val="solid"/>
            </a:ln>
          </c:spPr>
          <c:marker>
            <c:symbol val="square"/>
            <c:size val="9"/>
            <c:spPr>
              <a:noFill/>
              <a:ln w="25400">
                <a:solidFill>
                  <a:srgbClr val="0070C0"/>
                </a:solidFill>
              </a:ln>
            </c:spPr>
          </c:marker>
          <c:xVal>
            <c:numRef>
              <c:f>'Data fig 2 '!$C$7:$C$16</c:f>
              <c:numCache>
                <c:formatCode>0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2 '!$G$7:$G$16</c:f>
              <c:numCache>
                <c:formatCode>0</c:formatCode>
                <c:ptCount val="10"/>
                <c:pt idx="8">
                  <c:v>102.30500000000001</c:v>
                </c:pt>
                <c:pt idx="9">
                  <c:v>66.312610463576164</c:v>
                </c:pt>
              </c:numCache>
            </c:numRef>
          </c:yVal>
        </c:ser>
        <c:axId val="75616256"/>
        <c:axId val="75609984"/>
      </c:scatterChart>
      <c:valAx>
        <c:axId val="75589504"/>
        <c:scaling>
          <c:orientation val="minMax"/>
          <c:max val="2012"/>
          <c:min val="2003"/>
        </c:scaling>
        <c:axPos val="b"/>
        <c:numFmt formatCode="0" sourceLinked="1"/>
        <c:tickLblPos val="nextTo"/>
        <c:crossAx val="75608064"/>
        <c:crosses val="autoZero"/>
        <c:crossBetween val="midCat"/>
        <c:majorUnit val="1"/>
      </c:valAx>
      <c:valAx>
        <c:axId val="75608064"/>
        <c:scaling>
          <c:orientation val="minMax"/>
          <c:max val="64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 b="0" i="0" baseline="0"/>
                </a:pPr>
                <a:r>
                  <a:rPr lang="en-GB" sz="900" b="0" i="0" baseline="0"/>
                  <a:t>HEI (not OU) - Deg, HND, FD and all OU</a:t>
                </a:r>
              </a:p>
            </c:rich>
          </c:tx>
        </c:title>
        <c:numFmt formatCode="0" sourceLinked="1"/>
        <c:tickLblPos val="nextTo"/>
        <c:crossAx val="75589504"/>
        <c:crosses val="autoZero"/>
        <c:crossBetween val="midCat"/>
        <c:majorUnit val="20"/>
      </c:valAx>
      <c:valAx>
        <c:axId val="75609984"/>
        <c:scaling>
          <c:orientation val="minMax"/>
          <c:max val="160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 sz="900" b="0" i="0" baseline="0"/>
                </a:pPr>
                <a:r>
                  <a:rPr lang="en-US" sz="900" b="0" i="0" baseline="0"/>
                  <a:t>HEI (not OU) - Other</a:t>
                </a:r>
              </a:p>
            </c:rich>
          </c:tx>
        </c:title>
        <c:numFmt formatCode="0" sourceLinked="1"/>
        <c:tickLblPos val="nextTo"/>
        <c:crossAx val="75616256"/>
        <c:crosses val="max"/>
        <c:crossBetween val="midCat"/>
        <c:majorUnit val="50"/>
      </c:valAx>
      <c:valAx>
        <c:axId val="75616256"/>
        <c:scaling>
          <c:orientation val="minMax"/>
        </c:scaling>
        <c:delete val="1"/>
        <c:axPos val="b"/>
        <c:numFmt formatCode="0" sourceLinked="1"/>
        <c:tickLblPos val="none"/>
        <c:crossAx val="75609984"/>
        <c:crosses val="autoZero"/>
        <c:crossBetween val="midCat"/>
      </c:valAx>
      <c:spPr>
        <a:noFill/>
      </c:spPr>
    </c:plotArea>
    <c:plotVisOnly val="1"/>
  </c:chart>
  <c:spPr>
    <a:noFill/>
    <a:ln>
      <a:noFill/>
    </a:ln>
  </c:spPr>
  <c:txPr>
    <a:bodyPr/>
    <a:lstStyle/>
    <a:p>
      <a:pPr>
        <a:defRPr sz="1100" baseline="0">
          <a:latin typeface="Verdana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0804306041671662"/>
          <c:y val="0.13131376206429241"/>
          <c:w val="0.78801155289948344"/>
          <c:h val="0.80765689516429195"/>
        </c:manualLayout>
      </c:layout>
      <c:scatterChart>
        <c:scatterStyle val="lineMarker"/>
        <c:ser>
          <c:idx val="0"/>
          <c:order val="0"/>
          <c:tx>
            <c:v>Degree</c:v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1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 3'!$A$28:$A$32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3'!$B$28:$B$32</c:f>
              <c:numCache>
                <c:formatCode>0</c:formatCode>
                <c:ptCount val="5"/>
                <c:pt idx="0">
                  <c:v>24.74</c:v>
                </c:pt>
                <c:pt idx="1">
                  <c:v>23.73</c:v>
                </c:pt>
                <c:pt idx="2">
                  <c:v>21.954999999999998</c:v>
                </c:pt>
                <c:pt idx="3">
                  <c:v>24.94</c:v>
                </c:pt>
              </c:numCache>
            </c:numRef>
          </c:yVal>
        </c:ser>
        <c:ser>
          <c:idx val="1"/>
          <c:order val="1"/>
          <c:tx>
            <c:v>HND, FD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11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'Data fig 3'!$A$28:$A$32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3'!$C$28:$C$32</c:f>
              <c:numCache>
                <c:formatCode>0</c:formatCode>
                <c:ptCount val="5"/>
                <c:pt idx="0">
                  <c:v>17.82</c:v>
                </c:pt>
                <c:pt idx="1">
                  <c:v>18.105</c:v>
                </c:pt>
                <c:pt idx="2">
                  <c:v>15.92</c:v>
                </c:pt>
                <c:pt idx="3">
                  <c:v>15.244999999999999</c:v>
                </c:pt>
              </c:numCache>
            </c:numRef>
          </c:yVal>
        </c:ser>
        <c:ser>
          <c:idx val="3"/>
          <c:order val="3"/>
          <c:marker>
            <c:symbol val="triangle"/>
            <c:size val="12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marker>
          <c:dPt>
            <c:idx val="4"/>
            <c:marker>
              <c:spPr>
                <a:noFill/>
                <a:ln w="25400">
                  <a:solidFill>
                    <a:srgbClr val="FF0000"/>
                  </a:solidFill>
                </a:ln>
              </c:spPr>
            </c:marker>
            <c:spPr>
              <a:ln>
                <a:solidFill>
                  <a:srgbClr val="FF0000"/>
                </a:solidFill>
                <a:prstDash val="solid"/>
              </a:ln>
            </c:spPr>
          </c:dPt>
          <c:xVal>
            <c:numRef>
              <c:f>'Data fig 3'!$A$28:$A$32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3'!$E$28:$E$32</c:f>
              <c:numCache>
                <c:formatCode>0</c:formatCode>
                <c:ptCount val="5"/>
                <c:pt idx="3">
                  <c:v>24.94</c:v>
                </c:pt>
                <c:pt idx="4">
                  <c:v>17.328454375181366</c:v>
                </c:pt>
              </c:numCache>
            </c:numRef>
          </c:yVal>
        </c:ser>
        <c:ser>
          <c:idx val="4"/>
          <c:order val="4"/>
          <c:spPr>
            <a:ln>
              <a:solidFill>
                <a:srgbClr val="00B050"/>
              </a:solidFill>
              <a:prstDash val="solid"/>
            </a:ln>
          </c:spPr>
          <c:marker>
            <c:symbol val="circle"/>
            <c:size val="11"/>
            <c:spPr>
              <a:noFill/>
              <a:ln w="25400">
                <a:solidFill>
                  <a:srgbClr val="00B050"/>
                </a:solidFill>
              </a:ln>
            </c:spPr>
          </c:marker>
          <c:xVal>
            <c:numRef>
              <c:f>'Data fig 3'!$A$28:$A$32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3'!$F$28:$F$32</c:f>
              <c:numCache>
                <c:formatCode>0</c:formatCode>
                <c:ptCount val="5"/>
                <c:pt idx="3">
                  <c:v>15.244999999999999</c:v>
                </c:pt>
                <c:pt idx="4">
                  <c:v>9.5757996783416726</c:v>
                </c:pt>
              </c:numCache>
            </c:numRef>
          </c:yVal>
        </c:ser>
        <c:axId val="76526336"/>
        <c:axId val="76528256"/>
      </c:scatterChart>
      <c:scatterChart>
        <c:scatterStyle val="lineMarker"/>
        <c:ser>
          <c:idx val="2"/>
          <c:order val="2"/>
          <c:tx>
            <c:v>Other</c:v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1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 3'!$A$28:$A$32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3'!$D$28:$D$32</c:f>
              <c:numCache>
                <c:formatCode>0</c:formatCode>
                <c:ptCount val="5"/>
                <c:pt idx="0">
                  <c:v>142.98500000000001</c:v>
                </c:pt>
                <c:pt idx="1">
                  <c:v>131.9</c:v>
                </c:pt>
                <c:pt idx="2">
                  <c:v>112.035</c:v>
                </c:pt>
                <c:pt idx="3">
                  <c:v>102.30500000000001</c:v>
                </c:pt>
              </c:numCache>
            </c:numRef>
          </c:yVal>
        </c:ser>
        <c:ser>
          <c:idx val="5"/>
          <c:order val="5"/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10"/>
            <c:spPr>
              <a:noFill/>
              <a:ln w="25400">
                <a:solidFill>
                  <a:srgbClr val="0070C0"/>
                </a:solidFill>
              </a:ln>
            </c:spPr>
          </c:marker>
          <c:xVal>
            <c:numRef>
              <c:f>'Data fig 3'!$A$28:$A$32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3'!$G$28:$G$32</c:f>
              <c:numCache>
                <c:formatCode>0</c:formatCode>
                <c:ptCount val="5"/>
                <c:pt idx="3">
                  <c:v>102.30500000000001</c:v>
                </c:pt>
                <c:pt idx="4">
                  <c:v>66.312610463576164</c:v>
                </c:pt>
              </c:numCache>
            </c:numRef>
          </c:yVal>
        </c:ser>
        <c:axId val="78801536"/>
        <c:axId val="78799616"/>
      </c:scatterChart>
      <c:valAx>
        <c:axId val="76526336"/>
        <c:scaling>
          <c:orientation val="minMax"/>
          <c:max val="2012"/>
          <c:min val="2008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76528256"/>
        <c:crosses val="autoZero"/>
        <c:crossBetween val="midCat"/>
        <c:majorUnit val="1"/>
        <c:minorUnit val="0.1"/>
      </c:valAx>
      <c:valAx>
        <c:axId val="765282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b="0" i="0" baseline="0"/>
                </a:pPr>
                <a:r>
                  <a:rPr lang="en-US" b="0" i="0" baseline="0"/>
                  <a:t>Degree, HND, FD</a:t>
                </a:r>
              </a:p>
            </c:rich>
          </c:tx>
        </c:title>
        <c:numFmt formatCode="0" sourceLinked="1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76526336"/>
        <c:crosses val="autoZero"/>
        <c:crossBetween val="midCat"/>
      </c:valAx>
      <c:valAx>
        <c:axId val="78799616"/>
        <c:scaling>
          <c:orientation val="minMax"/>
          <c:max val="150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 b="0" i="0" baseline="0"/>
                </a:pPr>
                <a:r>
                  <a:rPr lang="en-US" b="0" i="0" baseline="0"/>
                  <a:t>Other</a:t>
                </a:r>
              </a:p>
            </c:rich>
          </c:tx>
        </c:title>
        <c:numFmt formatCode="0" sourceLinked="1"/>
        <c:tickLblPos val="nextTo"/>
        <c:crossAx val="78801536"/>
        <c:crosses val="max"/>
        <c:crossBetween val="midCat"/>
        <c:majorUnit val="25"/>
      </c:valAx>
      <c:valAx>
        <c:axId val="78801536"/>
        <c:scaling>
          <c:orientation val="minMax"/>
        </c:scaling>
        <c:delete val="1"/>
        <c:axPos val="b"/>
        <c:numFmt formatCode="General" sourceLinked="1"/>
        <c:tickLblPos val="none"/>
        <c:crossAx val="78799616"/>
        <c:crosses val="autoZero"/>
        <c:crossBetween val="midCat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txPr>
        <a:bodyPr/>
        <a:lstStyle/>
        <a:p>
          <a:pPr>
            <a:defRPr baseline="0"/>
          </a:pPr>
          <a:endParaRPr lang="en-US"/>
        </a:p>
      </c:txPr>
    </c:legend>
    <c:plotVisOnly val="1"/>
  </c:chart>
  <c:spPr>
    <a:noFill/>
    <a:ln>
      <a:noFill/>
    </a:ln>
  </c:spPr>
  <c:txPr>
    <a:bodyPr/>
    <a:lstStyle/>
    <a:p>
      <a:pPr>
        <a:defRPr sz="1100" baseline="0">
          <a:latin typeface="Verdana" pitchFamily="34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4.2083967146885067E-2"/>
          <c:y val="0.12713984924944338"/>
          <c:w val="0.92384219484045049"/>
          <c:h val="0.81600472079399"/>
        </c:manualLayout>
      </c:layout>
      <c:scatterChart>
        <c:scatterStyle val="lineMarker"/>
        <c:ser>
          <c:idx val="0"/>
          <c:order val="0"/>
          <c:tx>
            <c:v>Degree</c:v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1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 4'!$A$28:$A$32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4'!$B$28:$B$32</c:f>
              <c:numCache>
                <c:formatCode>0</c:formatCode>
                <c:ptCount val="5"/>
                <c:pt idx="0">
                  <c:v>36.005000000000003</c:v>
                </c:pt>
                <c:pt idx="1">
                  <c:v>39.825000000000003</c:v>
                </c:pt>
                <c:pt idx="2">
                  <c:v>40.35</c:v>
                </c:pt>
                <c:pt idx="3">
                  <c:v>45.104999999999997</c:v>
                </c:pt>
              </c:numCache>
            </c:numRef>
          </c:yVal>
        </c:ser>
        <c:ser>
          <c:idx val="1"/>
          <c:order val="1"/>
          <c:tx>
            <c:v>HND, FD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11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'Data fig 4'!$A$28:$A$32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4'!$C$28:$C$32</c:f>
              <c:numCache>
                <c:formatCode>0</c:formatCode>
                <c:ptCount val="5"/>
                <c:pt idx="0">
                  <c:v>2.31</c:v>
                </c:pt>
                <c:pt idx="1">
                  <c:v>3.41</c:v>
                </c:pt>
                <c:pt idx="2">
                  <c:v>3.0350000000000001</c:v>
                </c:pt>
                <c:pt idx="3">
                  <c:v>2.62</c:v>
                </c:pt>
              </c:numCache>
            </c:numRef>
          </c:yVal>
        </c:ser>
        <c:ser>
          <c:idx val="2"/>
          <c:order val="2"/>
          <c:tx>
            <c:v>Other</c:v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1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 4'!$A$28:$A$32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4'!$D$28:$D$32</c:f>
              <c:numCache>
                <c:formatCode>0</c:formatCode>
                <c:ptCount val="5"/>
                <c:pt idx="0">
                  <c:v>54.11</c:v>
                </c:pt>
                <c:pt idx="1">
                  <c:v>56.484999999999999</c:v>
                </c:pt>
                <c:pt idx="2">
                  <c:v>50.7</c:v>
                </c:pt>
                <c:pt idx="3">
                  <c:v>34.75</c:v>
                </c:pt>
              </c:numCache>
            </c:numRef>
          </c:yVal>
        </c:ser>
        <c:ser>
          <c:idx val="3"/>
          <c:order val="3"/>
          <c:spPr>
            <a:ln>
              <a:solidFill>
                <a:srgbClr val="FF0000"/>
              </a:solidFill>
              <a:prstDash val="solid"/>
            </a:ln>
          </c:spPr>
          <c:marker>
            <c:symbol val="triangle"/>
            <c:size val="11"/>
            <c:spPr>
              <a:noFill/>
              <a:ln w="25400">
                <a:solidFill>
                  <a:srgbClr val="FF0000"/>
                </a:solidFill>
              </a:ln>
            </c:spPr>
          </c:marker>
          <c:xVal>
            <c:numRef>
              <c:f>'Data fig 4'!$A$28:$A$32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4'!$E$28:$E$32</c:f>
              <c:numCache>
                <c:formatCode>0</c:formatCode>
                <c:ptCount val="5"/>
                <c:pt idx="3">
                  <c:v>45.104999999999997</c:v>
                </c:pt>
                <c:pt idx="4">
                  <c:v>41.239929284525786</c:v>
                </c:pt>
              </c:numCache>
            </c:numRef>
          </c:yVal>
        </c:ser>
        <c:ser>
          <c:idx val="4"/>
          <c:order val="4"/>
          <c:spPr>
            <a:ln>
              <a:solidFill>
                <a:srgbClr val="00B050"/>
              </a:solidFill>
              <a:prstDash val="solid"/>
            </a:ln>
          </c:spPr>
          <c:marker>
            <c:symbol val="circle"/>
            <c:size val="11"/>
            <c:spPr>
              <a:noFill/>
              <a:ln w="25400">
                <a:solidFill>
                  <a:srgbClr val="00B050"/>
                </a:solidFill>
              </a:ln>
            </c:spPr>
          </c:marker>
          <c:xVal>
            <c:numRef>
              <c:f>'Data fig 4'!$A$28:$A$32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4'!$F$28:$F$32</c:f>
              <c:numCache>
                <c:formatCode>0</c:formatCode>
                <c:ptCount val="5"/>
                <c:pt idx="3">
                  <c:v>2.62</c:v>
                </c:pt>
                <c:pt idx="4">
                  <c:v>0.9720273207078548</c:v>
                </c:pt>
              </c:numCache>
            </c:numRef>
          </c:yVal>
        </c:ser>
        <c:ser>
          <c:idx val="5"/>
          <c:order val="5"/>
          <c:spPr>
            <a:ln>
              <a:solidFill>
                <a:srgbClr val="0070C0"/>
              </a:solidFill>
              <a:prstDash val="solid"/>
            </a:ln>
          </c:spPr>
          <c:marker>
            <c:symbol val="square"/>
            <c:size val="10"/>
            <c:spPr>
              <a:noFill/>
              <a:ln w="25400">
                <a:solidFill>
                  <a:srgbClr val="0070C0"/>
                </a:solidFill>
              </a:ln>
            </c:spPr>
          </c:marker>
          <c:xVal>
            <c:numRef>
              <c:f>'Data fig 4'!$A$28:$A$32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4'!$G$28:$G$32</c:f>
              <c:numCache>
                <c:formatCode>0</c:formatCode>
                <c:ptCount val="5"/>
                <c:pt idx="3">
                  <c:v>34.75</c:v>
                </c:pt>
                <c:pt idx="4">
                  <c:v>13.966185351502014</c:v>
                </c:pt>
              </c:numCache>
            </c:numRef>
          </c:yVal>
        </c:ser>
        <c:axId val="78855168"/>
        <c:axId val="78865536"/>
      </c:scatterChart>
      <c:valAx>
        <c:axId val="78855168"/>
        <c:scaling>
          <c:orientation val="minMax"/>
          <c:max val="2012"/>
          <c:min val="2008"/>
        </c:scaling>
        <c:axPos val="b"/>
        <c:numFmt formatCode="General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8865536"/>
        <c:crosses val="autoZero"/>
        <c:crossBetween val="midCat"/>
        <c:majorUnit val="1"/>
      </c:valAx>
      <c:valAx>
        <c:axId val="78865536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8855168"/>
        <c:crosses val="autoZero"/>
        <c:crossBetween val="midCat"/>
      </c:valAx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txPr>
        <a:bodyPr/>
        <a:lstStyle/>
        <a:p>
          <a:pPr>
            <a:defRPr sz="1100" baseline="0">
              <a:latin typeface="Verdana" pitchFamily="34" charset="0"/>
            </a:defRPr>
          </a:pPr>
          <a:endParaRPr lang="en-US"/>
        </a:p>
      </c:txPr>
    </c:legend>
    <c:plotVisOnly val="1"/>
  </c:chart>
  <c:spPr>
    <a:noFill/>
    <a:ln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203499806190455"/>
          <c:y val="0.11648642092062257"/>
          <c:w val="0.76339211059291323"/>
          <c:h val="0.82660866347320205"/>
        </c:manualLayout>
      </c:layout>
      <c:scatterChart>
        <c:scatterStyle val="lineMarker"/>
        <c:ser>
          <c:idx val="0"/>
          <c:order val="0"/>
          <c:tx>
            <c:strRef>
              <c:f>'Data fig 5'!$B$22</c:f>
              <c:strCache>
                <c:ptCount val="1"/>
                <c:pt idx="0">
                  <c:v>Degree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1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 5'!$A$23:$A$32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5'!$B$23:$B$32</c:f>
              <c:numCache>
                <c:formatCode>0.0</c:formatCode>
                <c:ptCount val="10"/>
                <c:pt idx="0">
                  <c:v>1.2649999999999999</c:v>
                </c:pt>
                <c:pt idx="1">
                  <c:v>1.2549999999999999</c:v>
                </c:pt>
                <c:pt idx="2">
                  <c:v>1.125</c:v>
                </c:pt>
                <c:pt idx="3">
                  <c:v>1.0649999999999999</c:v>
                </c:pt>
                <c:pt idx="4">
                  <c:v>1.125</c:v>
                </c:pt>
                <c:pt idx="5">
                  <c:v>1.25</c:v>
                </c:pt>
                <c:pt idx="6">
                  <c:v>1.385</c:v>
                </c:pt>
                <c:pt idx="7">
                  <c:v>1.6850000000000001</c:v>
                </c:pt>
                <c:pt idx="8">
                  <c:v>2.105</c:v>
                </c:pt>
              </c:numCache>
            </c:numRef>
          </c:yVal>
        </c:ser>
        <c:ser>
          <c:idx val="3"/>
          <c:order val="3"/>
          <c:tx>
            <c:strRef>
              <c:f>'Data fig 5'!$E$22</c:f>
              <c:strCache>
                <c:ptCount val="1"/>
                <c:pt idx="0">
                  <c:v>Degree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triangle"/>
            <c:size val="11"/>
            <c:spPr>
              <a:noFill/>
              <a:ln w="25400">
                <a:solidFill>
                  <a:srgbClr val="FF0000"/>
                </a:solidFill>
              </a:ln>
            </c:spPr>
          </c:marker>
          <c:xVal>
            <c:numRef>
              <c:f>'Data fig 5'!$A$23:$A$32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5'!$E$23:$E$32</c:f>
              <c:numCache>
                <c:formatCode>0</c:formatCode>
                <c:ptCount val="10"/>
                <c:pt idx="8" formatCode="0.0">
                  <c:v>2.105</c:v>
                </c:pt>
                <c:pt idx="9" formatCode="0.0">
                  <c:v>1.4383705650459921</c:v>
                </c:pt>
              </c:numCache>
            </c:numRef>
          </c:yVal>
        </c:ser>
        <c:axId val="78961280"/>
        <c:axId val="78992128"/>
      </c:scatterChart>
      <c:scatterChart>
        <c:scatterStyle val="lineMarker"/>
        <c:ser>
          <c:idx val="1"/>
          <c:order val="1"/>
          <c:tx>
            <c:strRef>
              <c:f>'Data fig 5'!$C$22</c:f>
              <c:strCache>
                <c:ptCount val="1"/>
                <c:pt idx="0">
                  <c:v>HND, FD</c:v>
                </c:pt>
              </c:strCache>
            </c:strRef>
          </c:tx>
          <c:spPr>
            <a:ln>
              <a:solidFill>
                <a:srgbClr val="00B050"/>
              </a:solidFill>
              <a:prstDash val="solid"/>
            </a:ln>
          </c:spPr>
          <c:marker>
            <c:symbol val="circle"/>
            <c:size val="11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</c:spPr>
          </c:marker>
          <c:xVal>
            <c:numRef>
              <c:f>'Data fig 5'!$A$23:$A$32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5'!$C$23:$C$32</c:f>
              <c:numCache>
                <c:formatCode>0.0</c:formatCode>
                <c:ptCount val="10"/>
                <c:pt idx="0">
                  <c:v>0.13500000000000001</c:v>
                </c:pt>
                <c:pt idx="1">
                  <c:v>0.13500000000000001</c:v>
                </c:pt>
                <c:pt idx="2">
                  <c:v>0.13</c:v>
                </c:pt>
                <c:pt idx="3">
                  <c:v>0.17499999999999999</c:v>
                </c:pt>
                <c:pt idx="4">
                  <c:v>0.155</c:v>
                </c:pt>
                <c:pt idx="5">
                  <c:v>0.2</c:v>
                </c:pt>
                <c:pt idx="6">
                  <c:v>0.19500000000000001</c:v>
                </c:pt>
                <c:pt idx="7">
                  <c:v>0.36</c:v>
                </c:pt>
                <c:pt idx="8">
                  <c:v>0.39500000000000002</c:v>
                </c:pt>
              </c:numCache>
            </c:numRef>
          </c:yVal>
        </c:ser>
        <c:ser>
          <c:idx val="2"/>
          <c:order val="2"/>
          <c:tx>
            <c:strRef>
              <c:f>'Data fig 5'!$D$22</c:f>
              <c:strCache>
                <c:ptCount val="1"/>
                <c:pt idx="0">
                  <c:v>Other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1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 5'!$A$23:$A$32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5'!$D$23:$D$32</c:f>
              <c:numCache>
                <c:formatCode>0</c:formatCode>
                <c:ptCount val="10"/>
                <c:pt idx="0">
                  <c:v>5.0750000000000002</c:v>
                </c:pt>
                <c:pt idx="1">
                  <c:v>4.38</c:v>
                </c:pt>
                <c:pt idx="2">
                  <c:v>7.83</c:v>
                </c:pt>
                <c:pt idx="3">
                  <c:v>6.8849999999999998</c:v>
                </c:pt>
                <c:pt idx="4">
                  <c:v>4.08</c:v>
                </c:pt>
                <c:pt idx="5">
                  <c:v>5.5750000000000002</c:v>
                </c:pt>
                <c:pt idx="6">
                  <c:v>6.13</c:v>
                </c:pt>
                <c:pt idx="7">
                  <c:v>4.87</c:v>
                </c:pt>
                <c:pt idx="8">
                  <c:v>4.6950000000000003</c:v>
                </c:pt>
              </c:numCache>
            </c:numRef>
          </c:yVal>
        </c:ser>
        <c:ser>
          <c:idx val="4"/>
          <c:order val="4"/>
          <c:tx>
            <c:strRef>
              <c:f>'Data fig 5'!$F$22</c:f>
              <c:strCache>
                <c:ptCount val="1"/>
                <c:pt idx="0">
                  <c:v>HND, FD</c:v>
                </c:pt>
              </c:strCache>
            </c:strRef>
          </c:tx>
          <c:spPr>
            <a:ln>
              <a:solidFill>
                <a:srgbClr val="00B050"/>
              </a:solidFill>
              <a:prstDash val="solid"/>
            </a:ln>
          </c:spPr>
          <c:marker>
            <c:symbol val="circle"/>
            <c:size val="11"/>
            <c:spPr>
              <a:noFill/>
              <a:ln w="25400">
                <a:solidFill>
                  <a:srgbClr val="00B050"/>
                </a:solidFill>
              </a:ln>
            </c:spPr>
          </c:marker>
          <c:xVal>
            <c:numRef>
              <c:f>'Data fig 5'!$A$23:$A$32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5'!$F$23:$F$32</c:f>
              <c:numCache>
                <c:formatCode>0</c:formatCode>
                <c:ptCount val="10"/>
                <c:pt idx="8" formatCode="0.0">
                  <c:v>0.39500000000000002</c:v>
                </c:pt>
                <c:pt idx="9" formatCode="0.0">
                  <c:v>0.24111662531017369</c:v>
                </c:pt>
              </c:numCache>
            </c:numRef>
          </c:yVal>
        </c:ser>
        <c:ser>
          <c:idx val="5"/>
          <c:order val="5"/>
          <c:tx>
            <c:strRef>
              <c:f>'Data fig 5'!$G$22</c:f>
              <c:strCache>
                <c:ptCount val="1"/>
                <c:pt idx="0">
                  <c:v>Other</c:v>
                </c:pt>
              </c:strCache>
            </c:strRef>
          </c:tx>
          <c:spPr>
            <a:ln>
              <a:solidFill>
                <a:srgbClr val="0070C0"/>
              </a:solidFill>
              <a:prstDash val="solid"/>
            </a:ln>
          </c:spPr>
          <c:marker>
            <c:symbol val="square"/>
            <c:size val="10"/>
            <c:spPr>
              <a:noFill/>
              <a:ln w="25400">
                <a:solidFill>
                  <a:srgbClr val="0070C0"/>
                </a:solidFill>
              </a:ln>
            </c:spPr>
          </c:marker>
          <c:xVal>
            <c:numRef>
              <c:f>'Data fig 5'!$A$23:$A$32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xVal>
          <c:yVal>
            <c:numRef>
              <c:f>'Data fig 5'!$G$23:$G$32</c:f>
              <c:numCache>
                <c:formatCode>0</c:formatCode>
                <c:ptCount val="10"/>
                <c:pt idx="8">
                  <c:v>4.6950000000000003</c:v>
                </c:pt>
                <c:pt idx="9">
                  <c:v>3.1866800804828972</c:v>
                </c:pt>
              </c:numCache>
            </c:numRef>
          </c:yVal>
        </c:ser>
        <c:axId val="78996224"/>
        <c:axId val="78994048"/>
      </c:scatterChart>
      <c:valAx>
        <c:axId val="78961280"/>
        <c:scaling>
          <c:orientation val="minMax"/>
          <c:max val="2012"/>
          <c:min val="2008"/>
        </c:scaling>
        <c:axPos val="b"/>
        <c:numFmt formatCode="General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8992128"/>
        <c:crosses val="autoZero"/>
        <c:crossBetween val="midCat"/>
        <c:majorUnit val="1"/>
      </c:valAx>
      <c:valAx>
        <c:axId val="78992128"/>
        <c:scaling>
          <c:orientation val="minMax"/>
          <c:max val="3.25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Verdana" pitchFamily="34" charset="0"/>
                  </a:defRPr>
                </a:pPr>
                <a:r>
                  <a:rPr lang="en-US"/>
                  <a:t>Degree, HND, FD</a:t>
                </a:r>
              </a:p>
            </c:rich>
          </c:tx>
        </c:title>
        <c:numFmt formatCode="0.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8961280"/>
        <c:crosses val="autoZero"/>
        <c:crossBetween val="midCat"/>
        <c:majorUnit val="0.5"/>
        <c:minorUnit val="0.5"/>
      </c:valAx>
      <c:valAx>
        <c:axId val="78994048"/>
        <c:scaling>
          <c:orientation val="minMax"/>
          <c:max val="6.5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Verdana" pitchFamily="34" charset="0"/>
                  </a:defRPr>
                </a:pPr>
                <a:r>
                  <a:rPr lang="en-US"/>
                  <a:t>Other</a:t>
                </a:r>
              </a:p>
            </c:rich>
          </c:tx>
        </c:title>
        <c:numFmt formatCode="0.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8996224"/>
        <c:crosses val="max"/>
        <c:crossBetween val="midCat"/>
      </c:valAx>
      <c:valAx>
        <c:axId val="78996224"/>
        <c:scaling>
          <c:orientation val="minMax"/>
        </c:scaling>
        <c:delete val="1"/>
        <c:axPos val="b"/>
        <c:numFmt formatCode="General" sourceLinked="1"/>
        <c:tickLblPos val="none"/>
        <c:crossAx val="78994048"/>
        <c:crosses val="autoZero"/>
        <c:crossBetween val="midCat"/>
      </c:valAx>
    </c:plotArea>
    <c:legend>
      <c:legendPos val="t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txPr>
        <a:bodyPr/>
        <a:lstStyle/>
        <a:p>
          <a:pPr>
            <a:defRPr sz="1100" baseline="0">
              <a:latin typeface="Verdana" pitchFamily="34" charset="0"/>
            </a:defRPr>
          </a:pPr>
          <a:endParaRPr lang="en-US"/>
        </a:p>
      </c:txPr>
    </c:legend>
    <c:plotVisOnly val="1"/>
  </c:chart>
  <c:spPr>
    <a:noFill/>
    <a:ln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2034998061904548"/>
          <c:y val="0.11648642092062259"/>
          <c:w val="0.76339211059291323"/>
          <c:h val="0.82660866347320217"/>
        </c:manualLayout>
      </c:layout>
      <c:scatterChart>
        <c:scatterStyle val="lineMarker"/>
        <c:ser>
          <c:idx val="0"/>
          <c:order val="0"/>
          <c:tx>
            <c:v>Degree</c:v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1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'Data fig 6'!$A$28:$A$32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6'!$B$28:$B$32</c:f>
              <c:numCache>
                <c:formatCode>0.0</c:formatCode>
                <c:ptCount val="5"/>
                <c:pt idx="0">
                  <c:v>1.5649999999999999</c:v>
                </c:pt>
                <c:pt idx="1">
                  <c:v>1.45</c:v>
                </c:pt>
                <c:pt idx="2">
                  <c:v>1.2949999999999999</c:v>
                </c:pt>
                <c:pt idx="3">
                  <c:v>1.22</c:v>
                </c:pt>
              </c:numCache>
            </c:numRef>
          </c:yVal>
        </c:ser>
        <c:ser>
          <c:idx val="3"/>
          <c:order val="3"/>
          <c:spPr>
            <a:ln>
              <a:solidFill>
                <a:srgbClr val="FF0000"/>
              </a:solidFill>
              <a:prstDash val="solid"/>
            </a:ln>
          </c:spPr>
          <c:marker>
            <c:symbol val="triangle"/>
            <c:size val="11"/>
            <c:spPr>
              <a:noFill/>
              <a:ln w="25400">
                <a:solidFill>
                  <a:srgbClr val="FF0000"/>
                </a:solidFill>
              </a:ln>
            </c:spPr>
          </c:marker>
          <c:xVal>
            <c:numRef>
              <c:f>'Data fig 6'!$A$28:$A$32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6'!$E$28:$E$32</c:f>
              <c:numCache>
                <c:formatCode>0.0</c:formatCode>
                <c:ptCount val="5"/>
                <c:pt idx="3">
                  <c:v>1.22</c:v>
                </c:pt>
                <c:pt idx="4">
                  <c:v>0.62417871900826449</c:v>
                </c:pt>
              </c:numCache>
            </c:numRef>
          </c:yVal>
        </c:ser>
        <c:axId val="79116544"/>
        <c:axId val="79036800"/>
      </c:scatterChart>
      <c:scatterChart>
        <c:scatterStyle val="lineMarker"/>
        <c:ser>
          <c:idx val="1"/>
          <c:order val="1"/>
          <c:tx>
            <c:v>HND, FD</c:v>
          </c:tx>
          <c:spPr>
            <a:ln>
              <a:solidFill>
                <a:srgbClr val="00B050"/>
              </a:solidFill>
              <a:prstDash val="solid"/>
            </a:ln>
          </c:spPr>
          <c:marker>
            <c:symbol val="circle"/>
            <c:size val="11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</c:spPr>
          </c:marker>
          <c:xVal>
            <c:numRef>
              <c:f>'Data fig 6'!$A$28:$A$32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6'!$C$28:$C$32</c:f>
              <c:numCache>
                <c:formatCode>0.0</c:formatCode>
                <c:ptCount val="5"/>
                <c:pt idx="0">
                  <c:v>0.57999999999999996</c:v>
                </c:pt>
                <c:pt idx="1">
                  <c:v>0.56499999999999995</c:v>
                </c:pt>
                <c:pt idx="2">
                  <c:v>0.46</c:v>
                </c:pt>
                <c:pt idx="3">
                  <c:v>0.42499999999999999</c:v>
                </c:pt>
              </c:numCache>
            </c:numRef>
          </c:yVal>
        </c:ser>
        <c:ser>
          <c:idx val="2"/>
          <c:order val="2"/>
          <c:tx>
            <c:v>Other</c:v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1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'Data fig 6'!$A$28:$A$32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6'!$D$28:$D$32</c:f>
              <c:numCache>
                <c:formatCode>0.0</c:formatCode>
                <c:ptCount val="5"/>
                <c:pt idx="0">
                  <c:v>22.015000000000001</c:v>
                </c:pt>
                <c:pt idx="1">
                  <c:v>18.75</c:v>
                </c:pt>
                <c:pt idx="2">
                  <c:v>15.515000000000001</c:v>
                </c:pt>
                <c:pt idx="3">
                  <c:v>12.545</c:v>
                </c:pt>
              </c:numCache>
            </c:numRef>
          </c:yVal>
        </c:ser>
        <c:ser>
          <c:idx val="4"/>
          <c:order val="4"/>
          <c:spPr>
            <a:ln>
              <a:solidFill>
                <a:srgbClr val="00B050"/>
              </a:solidFill>
              <a:prstDash val="solid"/>
            </a:ln>
          </c:spPr>
          <c:marker>
            <c:symbol val="circle"/>
            <c:size val="11"/>
            <c:spPr>
              <a:noFill/>
              <a:ln w="25400">
                <a:solidFill>
                  <a:srgbClr val="00B050"/>
                </a:solidFill>
              </a:ln>
            </c:spPr>
          </c:marker>
          <c:xVal>
            <c:numRef>
              <c:f>'Data fig 6'!$A$28:$A$32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6'!$F$28:$F$32</c:f>
              <c:numCache>
                <c:formatCode>0.0</c:formatCode>
                <c:ptCount val="5"/>
                <c:pt idx="3">
                  <c:v>0.42499999999999999</c:v>
                </c:pt>
                <c:pt idx="4">
                  <c:v>0.37454337899543377</c:v>
                </c:pt>
              </c:numCache>
            </c:numRef>
          </c:yVal>
        </c:ser>
        <c:ser>
          <c:idx val="5"/>
          <c:order val="5"/>
          <c:spPr>
            <a:ln>
              <a:solidFill>
                <a:srgbClr val="0070C0"/>
              </a:solidFill>
              <a:prstDash val="solid"/>
            </a:ln>
          </c:spPr>
          <c:marker>
            <c:symbol val="square"/>
            <c:size val="10"/>
            <c:spPr>
              <a:noFill/>
              <a:ln w="25400">
                <a:solidFill>
                  <a:srgbClr val="0070C0"/>
                </a:solidFill>
              </a:ln>
            </c:spPr>
          </c:marker>
          <c:xVal>
            <c:numRef>
              <c:f>'Data fig 6'!$A$28:$A$32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xVal>
          <c:yVal>
            <c:numRef>
              <c:f>'Data fig 6'!$G$28:$G$32</c:f>
              <c:numCache>
                <c:formatCode>0.0</c:formatCode>
                <c:ptCount val="5"/>
                <c:pt idx="3">
                  <c:v>12.545</c:v>
                </c:pt>
                <c:pt idx="4">
                  <c:v>8.6873788853161837</c:v>
                </c:pt>
              </c:numCache>
            </c:numRef>
          </c:yVal>
        </c:ser>
        <c:axId val="79044992"/>
        <c:axId val="79038720"/>
      </c:scatterChart>
      <c:valAx>
        <c:axId val="79116544"/>
        <c:scaling>
          <c:orientation val="minMax"/>
          <c:max val="2012"/>
          <c:min val="2008"/>
        </c:scaling>
        <c:axPos val="b"/>
        <c:numFmt formatCode="General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9036800"/>
        <c:crosses val="autoZero"/>
        <c:crossBetween val="midCat"/>
        <c:majorUnit val="1"/>
      </c:valAx>
      <c:valAx>
        <c:axId val="79036800"/>
        <c:scaling>
          <c:orientation val="minMax"/>
          <c:max val="1.6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Verdana" pitchFamily="34" charset="0"/>
                  </a:defRPr>
                </a:pPr>
                <a:r>
                  <a:rPr lang="en-US"/>
                  <a:t>Degree, HND, FD</a:t>
                </a:r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9116544"/>
        <c:crosses val="autoZero"/>
        <c:crossBetween val="midCat"/>
        <c:majorUnit val="0.5"/>
        <c:minorUnit val="0.5"/>
      </c:valAx>
      <c:valAx>
        <c:axId val="79038720"/>
        <c:scaling>
          <c:orientation val="minMax"/>
          <c:max val="25.6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Verdana" pitchFamily="34" charset="0"/>
                  </a:defRPr>
                </a:pPr>
                <a:r>
                  <a:rPr lang="en-US"/>
                  <a:t>Other</a:t>
                </a:r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9044992"/>
        <c:crosses val="max"/>
        <c:crossBetween val="midCat"/>
        <c:majorUnit val="8"/>
      </c:valAx>
      <c:valAx>
        <c:axId val="79044992"/>
        <c:scaling>
          <c:orientation val="minMax"/>
        </c:scaling>
        <c:delete val="1"/>
        <c:axPos val="b"/>
        <c:numFmt formatCode="General" sourceLinked="1"/>
        <c:tickLblPos val="none"/>
        <c:crossAx val="79038720"/>
        <c:crosses val="autoZero"/>
        <c:crossBetween val="midCat"/>
      </c:valAx>
    </c:plotArea>
    <c:legend>
      <c:legendPos val="t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ayout/>
      <c:txPr>
        <a:bodyPr/>
        <a:lstStyle/>
        <a:p>
          <a:pPr>
            <a:defRPr sz="1100" baseline="0">
              <a:latin typeface="Verdana" pitchFamily="34" charset="0"/>
            </a:defRPr>
          </a:pPr>
          <a:endParaRPr lang="en-US"/>
        </a:p>
      </c:txPr>
    </c:legend>
    <c:plotVisOnly val="1"/>
  </c:chart>
  <c:spPr>
    <a:noFill/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tabSelected="1" zoomScale="78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876" y="23813"/>
    <xdr:ext cx="9310687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-16282" y="12211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7559" y="20411"/>
    <xdr:ext cx="9310687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5876" y="7937"/>
    <xdr:ext cx="9310687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10687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sqref="A1:XFD1048576"/>
    </sheetView>
  </sheetViews>
  <sheetFormatPr defaultRowHeight="14.25"/>
  <cols>
    <col min="1" max="1" width="14.59765625" customWidth="1"/>
  </cols>
  <sheetData>
    <row r="1" spans="1:11">
      <c r="A1" t="s">
        <v>30</v>
      </c>
    </row>
    <row r="3" spans="1:11">
      <c r="B3" s="40" t="s">
        <v>28</v>
      </c>
      <c r="C3" s="40"/>
      <c r="D3" s="40"/>
      <c r="E3" s="40" t="s">
        <v>29</v>
      </c>
      <c r="F3" s="40"/>
      <c r="G3" s="40"/>
      <c r="I3" s="40"/>
      <c r="J3" s="40"/>
      <c r="K3" s="40"/>
    </row>
    <row r="4" spans="1:11">
      <c r="B4" s="2" t="s">
        <v>0</v>
      </c>
      <c r="C4" s="2" t="s">
        <v>1</v>
      </c>
      <c r="D4" s="2" t="s">
        <v>2</v>
      </c>
      <c r="E4" s="2" t="s">
        <v>0</v>
      </c>
      <c r="F4" s="2" t="s">
        <v>1</v>
      </c>
      <c r="G4" s="2" t="s">
        <v>2</v>
      </c>
    </row>
    <row r="5" spans="1:11">
      <c r="A5" s="3">
        <f>2003</f>
        <v>2003</v>
      </c>
      <c r="B5" s="20">
        <v>38.935000000000002</v>
      </c>
      <c r="C5" s="20">
        <v>6.32</v>
      </c>
      <c r="D5" s="20">
        <v>4.41</v>
      </c>
      <c r="E5" s="20">
        <v>33.549999999999997</v>
      </c>
      <c r="F5" s="20">
        <v>4.7350000000000003</v>
      </c>
      <c r="G5" s="20">
        <v>3.4449999999999998</v>
      </c>
    </row>
    <row r="6" spans="1:11">
      <c r="A6" s="3">
        <f>+A5+1</f>
        <v>2004</v>
      </c>
      <c r="B6" s="20">
        <v>39.005000000000003</v>
      </c>
      <c r="C6" s="20">
        <v>5.08</v>
      </c>
      <c r="D6" s="20">
        <v>4.01</v>
      </c>
      <c r="E6" s="20">
        <v>33.475000000000001</v>
      </c>
      <c r="F6" s="20">
        <v>3.97</v>
      </c>
      <c r="G6" s="20">
        <v>3.3450000000000002</v>
      </c>
    </row>
    <row r="7" spans="1:11">
      <c r="A7" s="3">
        <v>2005</v>
      </c>
      <c r="B7" s="20">
        <v>40.799999999999997</v>
      </c>
      <c r="C7" s="20">
        <v>5.2649999999999997</v>
      </c>
      <c r="D7" s="20">
        <v>3.7850000000000001</v>
      </c>
      <c r="E7" s="20">
        <v>34.79</v>
      </c>
      <c r="F7" s="20">
        <v>4.2249999999999996</v>
      </c>
      <c r="G7" s="20">
        <v>3.24</v>
      </c>
    </row>
    <row r="8" spans="1:11">
      <c r="A8" s="3">
        <v>2006</v>
      </c>
      <c r="B8" s="20">
        <v>40.185000000000002</v>
      </c>
      <c r="C8" s="20">
        <v>4.54</v>
      </c>
      <c r="D8" s="20">
        <v>3.4950000000000001</v>
      </c>
      <c r="E8" s="20">
        <v>35.15</v>
      </c>
      <c r="F8" s="20">
        <v>3.57</v>
      </c>
      <c r="G8" s="20">
        <v>2.86</v>
      </c>
    </row>
    <row r="9" spans="1:11">
      <c r="A9" s="3">
        <v>2007</v>
      </c>
      <c r="B9" s="20">
        <v>41.49</v>
      </c>
      <c r="C9" s="20">
        <v>5.36</v>
      </c>
      <c r="D9" s="20">
        <v>3.4249999999999998</v>
      </c>
      <c r="E9" s="20">
        <v>36.115000000000002</v>
      </c>
      <c r="F9" s="20">
        <v>4.76</v>
      </c>
      <c r="G9" s="20">
        <v>2.85</v>
      </c>
    </row>
    <row r="10" spans="1:11">
      <c r="A10" s="3">
        <v>2008</v>
      </c>
      <c r="B10" s="20">
        <v>42.564999999999998</v>
      </c>
      <c r="C10" s="20">
        <v>5.2149999999999999</v>
      </c>
      <c r="D10" s="20">
        <v>3.5649999999999999</v>
      </c>
      <c r="E10" s="20">
        <v>36.784999999999997</v>
      </c>
      <c r="F10" s="20">
        <v>4.37</v>
      </c>
      <c r="G10" s="20">
        <v>2.915</v>
      </c>
    </row>
    <row r="11" spans="1:11">
      <c r="A11" s="3">
        <v>2009</v>
      </c>
      <c r="B11" s="20">
        <v>41.835000000000001</v>
      </c>
      <c r="C11" s="20">
        <v>4.3499999999999996</v>
      </c>
      <c r="D11" s="20">
        <v>3.19</v>
      </c>
      <c r="E11" s="20">
        <v>34.965000000000003</v>
      </c>
      <c r="F11" s="20">
        <v>3.7850000000000001</v>
      </c>
      <c r="G11" s="20">
        <v>2.4700000000000002</v>
      </c>
    </row>
    <row r="12" spans="1:11">
      <c r="A12" s="3">
        <v>2010</v>
      </c>
      <c r="B12" s="20">
        <v>37.875</v>
      </c>
      <c r="C12" s="20">
        <v>4.03</v>
      </c>
      <c r="D12" s="20">
        <v>2.95</v>
      </c>
      <c r="E12" s="20">
        <v>31.24</v>
      </c>
      <c r="F12" s="20">
        <v>3.38</v>
      </c>
      <c r="G12" s="20">
        <v>2.395</v>
      </c>
    </row>
    <row r="13" spans="1:11">
      <c r="A13" s="3">
        <v>2011</v>
      </c>
      <c r="B13" s="20">
        <v>40.185000000000002</v>
      </c>
      <c r="C13" s="20">
        <v>3.14</v>
      </c>
      <c r="D13" s="20">
        <v>3.0449999999999999</v>
      </c>
      <c r="E13" s="20">
        <v>33.185000000000002</v>
      </c>
      <c r="F13" s="20">
        <v>2.9249999999999998</v>
      </c>
      <c r="G13" s="20">
        <v>2.5150000000000001</v>
      </c>
    </row>
    <row r="16" spans="1:11">
      <c r="A16" s="29"/>
      <c r="B16" s="1"/>
      <c r="C16" s="1"/>
      <c r="D16" s="1"/>
      <c r="E16" s="1"/>
      <c r="F16" s="1"/>
      <c r="G16" s="1"/>
    </row>
    <row r="17" spans="2:7">
      <c r="B17" s="1"/>
      <c r="C17" s="1"/>
      <c r="D17" s="1"/>
      <c r="E17" s="1"/>
      <c r="F17" s="1"/>
      <c r="G17" s="1"/>
    </row>
  </sheetData>
  <mergeCells count="3">
    <mergeCell ref="B3:D3"/>
    <mergeCell ref="E3:G3"/>
    <mergeCell ref="I3:K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P48"/>
  <sheetViews>
    <sheetView workbookViewId="0">
      <selection activeCell="I22" sqref="I22"/>
    </sheetView>
  </sheetViews>
  <sheetFormatPr defaultRowHeight="14.25"/>
  <cols>
    <col min="1" max="1" width="14.59765625" customWidth="1"/>
    <col min="10" max="10" width="11.3984375" customWidth="1"/>
    <col min="11" max="11" width="9.09765625" bestFit="1" customWidth="1"/>
    <col min="12" max="13" width="8.8984375" bestFit="1" customWidth="1"/>
    <col min="14" max="14" width="9.09765625" bestFit="1" customWidth="1"/>
    <col min="15" max="16" width="8.8984375" bestFit="1" customWidth="1"/>
  </cols>
  <sheetData>
    <row r="2" spans="1:16">
      <c r="A2" t="s">
        <v>30</v>
      </c>
      <c r="J2" t="s">
        <v>34</v>
      </c>
    </row>
    <row r="3" spans="1:16">
      <c r="B3" s="40" t="s">
        <v>28</v>
      </c>
      <c r="C3" s="40"/>
      <c r="D3" s="40"/>
      <c r="E3" s="40" t="s">
        <v>29</v>
      </c>
      <c r="F3" s="40"/>
      <c r="G3" s="40"/>
      <c r="K3" s="40" t="s">
        <v>28</v>
      </c>
      <c r="L3" s="40"/>
      <c r="M3" s="40"/>
      <c r="N3" s="40" t="s">
        <v>29</v>
      </c>
      <c r="O3" s="40"/>
      <c r="P3" s="40"/>
    </row>
    <row r="4" spans="1:16">
      <c r="A4" s="5" t="s">
        <v>37</v>
      </c>
      <c r="B4" s="2" t="s">
        <v>36</v>
      </c>
      <c r="C4" s="2" t="s">
        <v>9</v>
      </c>
      <c r="D4" s="2" t="s">
        <v>8</v>
      </c>
      <c r="E4" s="2" t="s">
        <v>36</v>
      </c>
      <c r="F4" s="2" t="s">
        <v>9</v>
      </c>
      <c r="G4" s="2" t="s">
        <v>8</v>
      </c>
      <c r="K4" s="2" t="s">
        <v>36</v>
      </c>
      <c r="L4" s="2" t="s">
        <v>9</v>
      </c>
      <c r="M4" s="2" t="s">
        <v>8</v>
      </c>
      <c r="N4" s="2" t="s">
        <v>36</v>
      </c>
      <c r="O4" s="2" t="s">
        <v>9</v>
      </c>
      <c r="P4" s="2" t="s">
        <v>8</v>
      </c>
    </row>
    <row r="5" spans="1:16">
      <c r="A5" s="3">
        <f>2003</f>
        <v>2003</v>
      </c>
      <c r="B5" s="20">
        <v>38.935000000000002</v>
      </c>
      <c r="C5" s="20">
        <v>26.454999999999998</v>
      </c>
      <c r="D5" s="20">
        <f>+B5+C5</f>
        <v>65.39</v>
      </c>
      <c r="E5" s="20">
        <v>33.549999999999997</v>
      </c>
      <c r="F5" s="20">
        <v>26.085000000000001</v>
      </c>
      <c r="G5" s="20">
        <f>+E5+F5</f>
        <v>59.634999999999998</v>
      </c>
      <c r="I5" s="41" t="s">
        <v>40</v>
      </c>
      <c r="J5" t="s">
        <v>19</v>
      </c>
      <c r="K5" s="36">
        <f>(B5-B10)/B5</f>
        <v>-9.3232310260690773E-2</v>
      </c>
      <c r="L5" s="36">
        <f t="shared" ref="L5:P5" si="0">(C5-C10)/C5</f>
        <v>-0.44830844830844829</v>
      </c>
      <c r="M5" s="36">
        <f t="shared" si="0"/>
        <v>-0.23688637406331237</v>
      </c>
      <c r="N5" s="36">
        <f t="shared" si="0"/>
        <v>-9.6423248882265264E-2</v>
      </c>
      <c r="O5" s="36">
        <f>(F5-F10)/F5</f>
        <v>-0.29729729729729737</v>
      </c>
      <c r="P5" s="36">
        <f t="shared" si="0"/>
        <v>-0.18428775048209947</v>
      </c>
    </row>
    <row r="6" spans="1:16">
      <c r="A6" s="3">
        <f>+A5+1</f>
        <v>2004</v>
      </c>
      <c r="B6" s="20">
        <v>39.005000000000003</v>
      </c>
      <c r="C6" s="20">
        <v>25.23</v>
      </c>
      <c r="D6" s="20">
        <f t="shared" ref="D6:D16" si="1">+B6+C6</f>
        <v>64.234999999999999</v>
      </c>
      <c r="E6" s="20">
        <v>33.475000000000001</v>
      </c>
      <c r="F6" s="20">
        <v>23.085000000000001</v>
      </c>
      <c r="G6" s="20">
        <f t="shared" ref="G6:G13" si="2">+E6+F6</f>
        <v>56.56</v>
      </c>
      <c r="I6" s="41"/>
      <c r="J6" t="s">
        <v>6</v>
      </c>
      <c r="K6" s="36">
        <f>+(B21-B26)/B21</f>
        <v>9.6832264788554362E-2</v>
      </c>
      <c r="L6" s="36">
        <f>+(C21-C26)/C21</f>
        <v>-0.58866705813270681</v>
      </c>
      <c r="M6" s="36">
        <f>+(D21-D26)/D21</f>
        <v>-2.4535412605588187E-2</v>
      </c>
      <c r="N6" s="36">
        <f t="shared" ref="N6:P6" si="3">+(E21-E26)/E21</f>
        <v>6.9367347742214897E-2</v>
      </c>
      <c r="O6" s="36">
        <f>+(F21-F26)/F21</f>
        <v>-0.4058694973462379</v>
      </c>
      <c r="P6" s="36">
        <f t="shared" si="3"/>
        <v>-2.6346401735467023E-2</v>
      </c>
    </row>
    <row r="7" spans="1:16">
      <c r="A7" s="3">
        <v>2005</v>
      </c>
      <c r="B7" s="20">
        <v>40.799999999999997</v>
      </c>
      <c r="C7" s="20">
        <v>32.174999999999997</v>
      </c>
      <c r="D7" s="20">
        <f t="shared" si="1"/>
        <v>72.974999999999994</v>
      </c>
      <c r="E7" s="20">
        <v>34.79</v>
      </c>
      <c r="F7" s="20">
        <v>27.274999999999999</v>
      </c>
      <c r="G7" s="20">
        <f t="shared" si="2"/>
        <v>62.064999999999998</v>
      </c>
      <c r="I7" s="41"/>
      <c r="J7" t="s">
        <v>8</v>
      </c>
      <c r="K7" s="36">
        <f>(B37-B42)/B37</f>
        <v>5.934093789607104E-2</v>
      </c>
      <c r="L7" s="36">
        <f>(C37-C42)/C37</f>
        <v>-0.52718109715796413</v>
      </c>
      <c r="M7" s="36">
        <f t="shared" ref="M7:P7" si="4">(D37-D42)/D37</f>
        <v>-7.8364433409628703E-2</v>
      </c>
      <c r="N7" s="36">
        <f t="shared" si="4"/>
        <v>3.4693241980691507E-2</v>
      </c>
      <c r="O7" s="36">
        <f t="shared" si="4"/>
        <v>-0.35713671169233419</v>
      </c>
      <c r="P7" s="36">
        <f t="shared" si="4"/>
        <v>-6.9444126860722905E-2</v>
      </c>
    </row>
    <row r="8" spans="1:16">
      <c r="A8" s="3">
        <v>2006</v>
      </c>
      <c r="B8" s="20">
        <v>40.185000000000002</v>
      </c>
      <c r="C8" s="20">
        <v>33.414999999999999</v>
      </c>
      <c r="D8" s="20">
        <f t="shared" si="1"/>
        <v>73.599999999999994</v>
      </c>
      <c r="E8" s="20">
        <v>35.15</v>
      </c>
      <c r="F8" s="20">
        <v>29.164999999999999</v>
      </c>
      <c r="G8" s="20">
        <f t="shared" si="2"/>
        <v>64.314999999999998</v>
      </c>
      <c r="I8" s="41" t="s">
        <v>41</v>
      </c>
      <c r="J8" t="s">
        <v>19</v>
      </c>
      <c r="K8" s="37">
        <f>(B10-B13)/B10</f>
        <v>5.5914483730764609E-2</v>
      </c>
      <c r="L8" s="37">
        <f>(C10-C13)/C10</f>
        <v>-0.24559571969202673</v>
      </c>
      <c r="M8" s="37">
        <f t="shared" ref="M8:P8" si="5">(D10-D13)/D10</f>
        <v>-8.6918892185954513E-2</v>
      </c>
      <c r="N8" s="37">
        <f t="shared" si="5"/>
        <v>9.7865977980154811E-2</v>
      </c>
      <c r="O8" s="37">
        <f t="shared" si="5"/>
        <v>-0.30437352245862875</v>
      </c>
      <c r="P8" s="37">
        <f t="shared" si="5"/>
        <v>-9.4867256637168176E-2</v>
      </c>
    </row>
    <row r="9" spans="1:16">
      <c r="A9" s="3">
        <v>2007</v>
      </c>
      <c r="B9" s="20">
        <v>41.49</v>
      </c>
      <c r="C9" s="20">
        <v>33.67</v>
      </c>
      <c r="D9" s="20">
        <f t="shared" si="1"/>
        <v>75.16</v>
      </c>
      <c r="E9" s="20">
        <v>36.115000000000002</v>
      </c>
      <c r="F9" s="20">
        <v>29.08</v>
      </c>
      <c r="G9" s="20">
        <f t="shared" si="2"/>
        <v>65.194999999999993</v>
      </c>
      <c r="I9" s="41"/>
      <c r="J9" t="s">
        <v>6</v>
      </c>
      <c r="K9" s="36">
        <f t="shared" ref="K9:P9" si="6">(B26-B29)/B26</f>
        <v>0.28450536769591217</v>
      </c>
      <c r="L9" s="36">
        <f t="shared" si="6"/>
        <v>0.35778968767325819</v>
      </c>
      <c r="M9" s="36">
        <f t="shared" si="6"/>
        <v>0.30462467338085703</v>
      </c>
      <c r="N9" s="36">
        <f t="shared" si="6"/>
        <v>0.28216083590676422</v>
      </c>
      <c r="O9" s="36">
        <f t="shared" si="6"/>
        <v>0.33089051743282261</v>
      </c>
      <c r="P9" s="36">
        <f t="shared" si="6"/>
        <v>0.29560422729361313</v>
      </c>
    </row>
    <row r="10" spans="1:16">
      <c r="A10" s="3">
        <v>2008</v>
      </c>
      <c r="B10" s="20">
        <v>42.564999999999998</v>
      </c>
      <c r="C10" s="20">
        <v>38.314999999999998</v>
      </c>
      <c r="D10" s="20">
        <f t="shared" si="1"/>
        <v>80.88</v>
      </c>
      <c r="E10" s="20">
        <v>36.784999999999997</v>
      </c>
      <c r="F10" s="20">
        <v>33.840000000000003</v>
      </c>
      <c r="G10" s="20">
        <f t="shared" si="2"/>
        <v>70.625</v>
      </c>
      <c r="I10" s="41"/>
      <c r="J10" t="s">
        <v>8</v>
      </c>
      <c r="K10" s="36">
        <f>(B42-B45)/B42</f>
        <v>0.2320461343609366</v>
      </c>
      <c r="L10" s="36">
        <f t="shared" ref="L10:P10" si="7">(C42-C45)/C42</f>
        <v>0.10765485528807145</v>
      </c>
      <c r="M10" s="36">
        <f t="shared" si="7"/>
        <v>0.19068604525668228</v>
      </c>
      <c r="N10" s="36">
        <f t="shared" si="7"/>
        <v>0.23838559814169569</v>
      </c>
      <c r="O10" s="36">
        <f t="shared" si="7"/>
        <v>5.8323824014200686E-2</v>
      </c>
      <c r="P10" s="36">
        <f t="shared" si="7"/>
        <v>0.17765661748984388</v>
      </c>
    </row>
    <row r="11" spans="1:16">
      <c r="A11" s="3">
        <v>2009</v>
      </c>
      <c r="B11" s="20">
        <v>41.835000000000001</v>
      </c>
      <c r="C11" s="20">
        <v>43.234999999999999</v>
      </c>
      <c r="D11" s="20">
        <f t="shared" si="1"/>
        <v>85.07</v>
      </c>
      <c r="E11" s="20">
        <v>34.965000000000003</v>
      </c>
      <c r="F11" s="20">
        <v>37.975000000000001</v>
      </c>
      <c r="G11" s="20">
        <f t="shared" si="2"/>
        <v>72.94</v>
      </c>
      <c r="I11" s="41" t="s">
        <v>39</v>
      </c>
      <c r="J11" t="s">
        <v>19</v>
      </c>
      <c r="K11" s="1">
        <f t="shared" ref="K11" si="8">(B15-B16)/B15</f>
        <v>0.32039349070245821</v>
      </c>
      <c r="L11" s="1">
        <f>(C15-C16)/C15</f>
        <v>0.11827576575737821</v>
      </c>
      <c r="M11" s="1">
        <f t="shared" ref="M11" si="9">(D15-D16)/D15</f>
        <v>0.21480681685537525</v>
      </c>
    </row>
    <row r="12" spans="1:16">
      <c r="A12" s="3">
        <v>2010</v>
      </c>
      <c r="B12" s="20">
        <v>37.875</v>
      </c>
      <c r="C12" s="20">
        <v>43.38</v>
      </c>
      <c r="D12" s="20">
        <f t="shared" si="1"/>
        <v>81.254999999999995</v>
      </c>
      <c r="E12" s="20">
        <v>31.24</v>
      </c>
      <c r="F12" s="20">
        <v>39.445</v>
      </c>
      <c r="G12" s="20">
        <f t="shared" si="2"/>
        <v>70.685000000000002</v>
      </c>
      <c r="I12" s="41"/>
      <c r="J12" t="s">
        <v>6</v>
      </c>
      <c r="K12" s="1">
        <f t="shared" ref="K12" si="10">(B31-B32)/B31</f>
        <v>0.35181456953642382</v>
      </c>
      <c r="L12" s="1">
        <f>(C31-C32)/C31</f>
        <v>0.59809538556828734</v>
      </c>
      <c r="M12" s="1">
        <f t="shared" ref="M12" si="11">(D31-D32)/D31</f>
        <v>0.43534241299628879</v>
      </c>
    </row>
    <row r="13" spans="1:16">
      <c r="A13" s="3">
        <v>2011</v>
      </c>
      <c r="B13" s="20">
        <v>40.185000000000002</v>
      </c>
      <c r="C13" s="20">
        <v>47.725000000000001</v>
      </c>
      <c r="D13" s="20">
        <f t="shared" si="1"/>
        <v>87.91</v>
      </c>
      <c r="E13" s="20">
        <v>33.185000000000002</v>
      </c>
      <c r="F13" s="20">
        <v>44.14</v>
      </c>
      <c r="G13" s="20">
        <f t="shared" si="2"/>
        <v>77.325000000000003</v>
      </c>
      <c r="I13" s="41"/>
      <c r="J13" t="s">
        <v>8</v>
      </c>
      <c r="K13" s="1">
        <f t="shared" ref="K13" si="12">(B47-B48)/B47</f>
        <v>0.3394329007455919</v>
      </c>
      <c r="L13" s="1">
        <f>(C47-C48)/C47</f>
        <v>0.31937308686575883</v>
      </c>
      <c r="M13" s="1">
        <f t="shared" ref="M13" si="13">(D47-D48)/D47</f>
        <v>0.33088845069384304</v>
      </c>
    </row>
    <row r="14" spans="1:16">
      <c r="A14" s="38" t="s">
        <v>38</v>
      </c>
      <c r="B14" s="20"/>
      <c r="C14" s="20"/>
      <c r="D14" s="20"/>
      <c r="E14" s="20"/>
      <c r="F14" s="20"/>
      <c r="G14" s="20"/>
      <c r="I14" s="10"/>
    </row>
    <row r="15" spans="1:16">
      <c r="A15" s="3">
        <v>2011</v>
      </c>
      <c r="B15" s="20">
        <v>49.098999999999997</v>
      </c>
      <c r="C15" s="20">
        <v>53.704999999999998</v>
      </c>
      <c r="D15" s="20">
        <f t="shared" si="1"/>
        <v>102.804</v>
      </c>
      <c r="E15" s="20"/>
      <c r="F15" s="20"/>
      <c r="G15" s="20"/>
      <c r="I15" s="10"/>
    </row>
    <row r="16" spans="1:16">
      <c r="A16" s="3">
        <v>2012</v>
      </c>
      <c r="B16" s="20">
        <v>33.368000000000002</v>
      </c>
      <c r="C16" s="20">
        <v>47.353000000000002</v>
      </c>
      <c r="D16" s="20">
        <f t="shared" si="1"/>
        <v>80.721000000000004</v>
      </c>
      <c r="E16" s="33"/>
    </row>
    <row r="17" spans="1:14">
      <c r="A17" s="2"/>
      <c r="B17" s="34"/>
      <c r="C17" s="35"/>
      <c r="D17" s="35"/>
      <c r="E17" s="33"/>
    </row>
    <row r="18" spans="1:14">
      <c r="A18" s="2" t="s">
        <v>6</v>
      </c>
      <c r="B18" s="33"/>
      <c r="C18" s="33"/>
      <c r="D18" s="33"/>
      <c r="E18" s="33"/>
    </row>
    <row r="19" spans="1:14">
      <c r="B19" s="40" t="s">
        <v>31</v>
      </c>
      <c r="C19" s="40"/>
      <c r="D19" s="40"/>
      <c r="E19" s="40" t="s">
        <v>27</v>
      </c>
      <c r="F19" s="40"/>
      <c r="G19" s="40"/>
    </row>
    <row r="20" spans="1:14">
      <c r="A20" t="s">
        <v>37</v>
      </c>
      <c r="B20" s="2" t="s">
        <v>36</v>
      </c>
      <c r="C20" s="2" t="s">
        <v>9</v>
      </c>
      <c r="D20" s="2" t="s">
        <v>8</v>
      </c>
      <c r="E20" s="2" t="s">
        <v>36</v>
      </c>
      <c r="F20" s="2" t="s">
        <v>9</v>
      </c>
      <c r="G20" s="2" t="s">
        <v>8</v>
      </c>
    </row>
    <row r="21" spans="1:14">
      <c r="A21" s="3">
        <f>2003</f>
        <v>2003</v>
      </c>
      <c r="B21" s="20">
        <v>158.315</v>
      </c>
      <c r="C21" s="20">
        <v>34.06</v>
      </c>
      <c r="D21" s="20">
        <f>+B21+C21</f>
        <v>192.375</v>
      </c>
      <c r="E21" s="20">
        <v>127.005</v>
      </c>
      <c r="F21" s="20">
        <v>32.03</v>
      </c>
      <c r="G21" s="20">
        <f>+E21+F21</f>
        <v>159.035</v>
      </c>
    </row>
    <row r="22" spans="1:14">
      <c r="A22" s="3">
        <f>+A21+1</f>
        <v>2004</v>
      </c>
      <c r="B22" s="20">
        <v>155.48500000000001</v>
      </c>
      <c r="C22" s="20">
        <v>31</v>
      </c>
      <c r="D22" s="20">
        <f t="shared" ref="D22:D32" si="14">+B22+C22</f>
        <v>186.48500000000001</v>
      </c>
      <c r="E22" s="20">
        <v>125.435</v>
      </c>
      <c r="F22" s="20">
        <v>28.655000000000001</v>
      </c>
      <c r="G22" s="20">
        <f t="shared" ref="G22:G29" si="15">+E22+F22</f>
        <v>154.09</v>
      </c>
      <c r="K22" s="39"/>
      <c r="L22" s="3"/>
      <c r="M22" s="3"/>
      <c r="N22" s="3"/>
    </row>
    <row r="23" spans="1:14">
      <c r="A23" s="3">
        <v>2005</v>
      </c>
      <c r="B23" s="20">
        <v>154.30000000000001</v>
      </c>
      <c r="C23" s="20">
        <v>41.965000000000003</v>
      </c>
      <c r="D23" s="20">
        <f t="shared" si="14"/>
        <v>196.26500000000001</v>
      </c>
      <c r="E23" s="20">
        <v>125.34</v>
      </c>
      <c r="F23" s="20">
        <v>35.414999999999999</v>
      </c>
      <c r="G23" s="20">
        <f t="shared" si="15"/>
        <v>160.755</v>
      </c>
      <c r="K23" s="20"/>
      <c r="L23" s="20"/>
      <c r="M23" s="20"/>
      <c r="N23" s="20"/>
    </row>
    <row r="24" spans="1:14">
      <c r="A24" s="3">
        <v>2006</v>
      </c>
      <c r="B24" s="20">
        <v>145.48500000000001</v>
      </c>
      <c r="C24" s="20">
        <v>50.73</v>
      </c>
      <c r="D24" s="20">
        <f t="shared" si="14"/>
        <v>196.215</v>
      </c>
      <c r="E24" s="20">
        <v>115.13</v>
      </c>
      <c r="F24" s="20">
        <v>40.64</v>
      </c>
      <c r="G24" s="20">
        <f t="shared" si="15"/>
        <v>155.76999999999998</v>
      </c>
      <c r="K24" s="20"/>
      <c r="L24" s="20"/>
      <c r="M24" s="20"/>
      <c r="N24" s="20"/>
    </row>
    <row r="25" spans="1:14">
      <c r="A25" s="3">
        <v>2007</v>
      </c>
      <c r="B25" s="20">
        <v>138.71</v>
      </c>
      <c r="C25" s="20">
        <v>49.96</v>
      </c>
      <c r="D25" s="20">
        <f t="shared" si="14"/>
        <v>188.67000000000002</v>
      </c>
      <c r="E25" s="20">
        <v>112.57</v>
      </c>
      <c r="F25" s="20">
        <v>41.18</v>
      </c>
      <c r="G25" s="20">
        <f t="shared" si="15"/>
        <v>153.75</v>
      </c>
    </row>
    <row r="26" spans="1:14">
      <c r="A26" s="3">
        <v>2008</v>
      </c>
      <c r="B26" s="20">
        <v>142.98500000000001</v>
      </c>
      <c r="C26" s="20">
        <v>54.11</v>
      </c>
      <c r="D26" s="20">
        <f t="shared" si="14"/>
        <v>197.09500000000003</v>
      </c>
      <c r="E26" s="20">
        <v>118.19499999999999</v>
      </c>
      <c r="F26" s="20">
        <v>45.03</v>
      </c>
      <c r="G26" s="20">
        <f t="shared" si="15"/>
        <v>163.22499999999999</v>
      </c>
    </row>
    <row r="27" spans="1:14">
      <c r="A27" s="3">
        <v>2009</v>
      </c>
      <c r="B27" s="20">
        <v>131.9</v>
      </c>
      <c r="C27" s="20">
        <v>56.484999999999999</v>
      </c>
      <c r="D27" s="20">
        <f t="shared" si="14"/>
        <v>188.38499999999999</v>
      </c>
      <c r="E27" s="20">
        <v>107.36</v>
      </c>
      <c r="F27" s="20">
        <v>47.1</v>
      </c>
      <c r="G27" s="20">
        <f t="shared" si="15"/>
        <v>154.46</v>
      </c>
    </row>
    <row r="28" spans="1:14">
      <c r="A28" s="3">
        <v>2010</v>
      </c>
      <c r="B28" s="20">
        <v>112.035</v>
      </c>
      <c r="C28" s="20">
        <v>50.7</v>
      </c>
      <c r="D28" s="20">
        <f t="shared" si="14"/>
        <v>162.73500000000001</v>
      </c>
      <c r="E28" s="20">
        <v>92.864999999999995</v>
      </c>
      <c r="F28" s="20">
        <v>43.77</v>
      </c>
      <c r="G28" s="20">
        <f t="shared" si="15"/>
        <v>136.63499999999999</v>
      </c>
    </row>
    <row r="29" spans="1:14">
      <c r="A29" s="3">
        <v>2011</v>
      </c>
      <c r="B29" s="20">
        <v>102.30500000000001</v>
      </c>
      <c r="C29" s="20">
        <v>34.75</v>
      </c>
      <c r="D29" s="20">
        <f t="shared" si="14"/>
        <v>137.05500000000001</v>
      </c>
      <c r="E29" s="20">
        <v>84.844999999999999</v>
      </c>
      <c r="F29" s="20">
        <v>30.13</v>
      </c>
      <c r="G29" s="20">
        <f t="shared" si="15"/>
        <v>114.97499999999999</v>
      </c>
    </row>
    <row r="30" spans="1:14">
      <c r="A30" s="38" t="s">
        <v>38</v>
      </c>
      <c r="B30" s="20"/>
      <c r="C30" s="20"/>
      <c r="D30" s="20"/>
      <c r="E30" s="20"/>
      <c r="F30" s="20"/>
      <c r="G30" s="20"/>
    </row>
    <row r="31" spans="1:14">
      <c r="A31" s="3">
        <v>2011</v>
      </c>
      <c r="B31" s="20">
        <v>75.5</v>
      </c>
      <c r="C31" s="20">
        <v>38.747999999999998</v>
      </c>
      <c r="D31" s="20">
        <f t="shared" si="14"/>
        <v>114.24799999999999</v>
      </c>
      <c r="E31" s="20"/>
      <c r="F31" s="20"/>
      <c r="G31" s="20"/>
    </row>
    <row r="32" spans="1:14">
      <c r="A32" s="3">
        <v>2012</v>
      </c>
      <c r="B32" s="20">
        <v>48.938000000000002</v>
      </c>
      <c r="C32" s="20">
        <v>15.573</v>
      </c>
      <c r="D32" s="20">
        <f t="shared" si="14"/>
        <v>64.510999999999996</v>
      </c>
    </row>
    <row r="34" spans="1:15">
      <c r="A34" s="2" t="s">
        <v>8</v>
      </c>
      <c r="I34" t="s">
        <v>35</v>
      </c>
    </row>
    <row r="35" spans="1:15">
      <c r="B35" s="40" t="s">
        <v>31</v>
      </c>
      <c r="C35" s="40"/>
      <c r="D35" s="40"/>
      <c r="E35" s="40" t="s">
        <v>27</v>
      </c>
      <c r="F35" s="40"/>
      <c r="G35" s="40"/>
    </row>
    <row r="36" spans="1:15">
      <c r="B36" s="2" t="s">
        <v>36</v>
      </c>
      <c r="C36" s="2" t="s">
        <v>9</v>
      </c>
      <c r="D36" s="2" t="s">
        <v>8</v>
      </c>
      <c r="E36" s="2" t="s">
        <v>36</v>
      </c>
      <c r="F36" s="2" t="s">
        <v>9</v>
      </c>
      <c r="G36" s="2" t="s">
        <v>8</v>
      </c>
    </row>
    <row r="37" spans="1:15">
      <c r="A37" s="3">
        <f>2003</f>
        <v>2003</v>
      </c>
      <c r="B37" s="20">
        <v>197.25</v>
      </c>
      <c r="C37" s="20">
        <v>60.52</v>
      </c>
      <c r="D37" s="20">
        <f>+B37+C37</f>
        <v>257.77</v>
      </c>
      <c r="E37" s="20">
        <v>160.55000000000001</v>
      </c>
      <c r="F37" s="20">
        <v>58.115000000000002</v>
      </c>
      <c r="G37" s="20">
        <f>+E37+F37</f>
        <v>218.66500000000002</v>
      </c>
      <c r="I37" s="20"/>
      <c r="J37" s="20"/>
      <c r="K37" s="20"/>
      <c r="L37" s="20"/>
      <c r="M37" s="20"/>
      <c r="N37" s="20"/>
      <c r="O37" s="20"/>
    </row>
    <row r="38" spans="1:15">
      <c r="A38" s="3">
        <f>+A37+1</f>
        <v>2004</v>
      </c>
      <c r="B38" s="20">
        <v>194.49</v>
      </c>
      <c r="C38" s="20">
        <v>56.23</v>
      </c>
      <c r="D38" s="20">
        <f t="shared" ref="D38:D48" si="16">+B38+C38</f>
        <v>250.72</v>
      </c>
      <c r="E38" s="20">
        <v>158.91</v>
      </c>
      <c r="F38" s="20">
        <v>51.74</v>
      </c>
      <c r="G38" s="20">
        <f t="shared" ref="G38:G45" si="17">+E38+F38</f>
        <v>210.65</v>
      </c>
      <c r="I38" s="20"/>
      <c r="J38" s="20"/>
      <c r="K38" s="20"/>
      <c r="L38" s="20"/>
      <c r="M38" s="20"/>
      <c r="N38" s="20"/>
      <c r="O38" s="20"/>
    </row>
    <row r="39" spans="1:15">
      <c r="A39" s="3">
        <v>2005</v>
      </c>
      <c r="B39" s="20">
        <v>195.1</v>
      </c>
      <c r="C39" s="20">
        <v>74.144999999999996</v>
      </c>
      <c r="D39" s="20">
        <f t="shared" si="16"/>
        <v>269.245</v>
      </c>
      <c r="E39" s="20">
        <v>160.13</v>
      </c>
      <c r="F39" s="20">
        <v>62.69</v>
      </c>
      <c r="G39" s="20">
        <f t="shared" si="17"/>
        <v>222.82</v>
      </c>
      <c r="I39" s="20"/>
      <c r="J39" s="20"/>
      <c r="K39" s="20"/>
      <c r="L39" s="20"/>
      <c r="M39" s="20"/>
      <c r="N39" s="20"/>
      <c r="O39" s="20"/>
    </row>
    <row r="40" spans="1:15">
      <c r="A40" s="3">
        <v>2006</v>
      </c>
      <c r="B40" s="20">
        <v>185.67500000000001</v>
      </c>
      <c r="C40" s="20">
        <v>84.144999999999996</v>
      </c>
      <c r="D40" s="20">
        <f t="shared" si="16"/>
        <v>269.82</v>
      </c>
      <c r="E40" s="20">
        <v>150.28</v>
      </c>
      <c r="F40" s="20">
        <v>69.805000000000007</v>
      </c>
      <c r="G40" s="20">
        <f t="shared" si="17"/>
        <v>220.08500000000001</v>
      </c>
      <c r="I40" s="20"/>
      <c r="J40" s="20"/>
      <c r="K40" s="20"/>
      <c r="L40" s="20"/>
      <c r="M40" s="20"/>
      <c r="N40" s="20"/>
      <c r="O40" s="20"/>
    </row>
    <row r="41" spans="1:15">
      <c r="A41" s="3">
        <v>2007</v>
      </c>
      <c r="B41" s="20">
        <v>180.19499999999999</v>
      </c>
      <c r="C41" s="20">
        <v>83.635000000000005</v>
      </c>
      <c r="D41" s="20">
        <f t="shared" si="16"/>
        <v>263.83</v>
      </c>
      <c r="E41" s="20">
        <v>148.685</v>
      </c>
      <c r="F41" s="20">
        <v>70.265000000000001</v>
      </c>
      <c r="G41" s="20">
        <f t="shared" si="17"/>
        <v>218.95</v>
      </c>
      <c r="I41" s="20"/>
      <c r="J41" s="20"/>
      <c r="K41" s="20"/>
      <c r="L41" s="20"/>
      <c r="M41" s="20"/>
      <c r="N41" s="20"/>
      <c r="O41" s="20"/>
    </row>
    <row r="42" spans="1:15">
      <c r="A42" s="3">
        <v>2008</v>
      </c>
      <c r="B42" s="20">
        <v>185.54499999999999</v>
      </c>
      <c r="C42" s="20">
        <v>92.424999999999997</v>
      </c>
      <c r="D42" s="20">
        <f t="shared" si="16"/>
        <v>277.96999999999997</v>
      </c>
      <c r="E42" s="20">
        <v>154.97999999999999</v>
      </c>
      <c r="F42" s="20">
        <v>78.87</v>
      </c>
      <c r="G42" s="20">
        <f t="shared" si="17"/>
        <v>233.85</v>
      </c>
      <c r="I42" s="20"/>
      <c r="J42" s="20"/>
      <c r="K42" s="20"/>
      <c r="L42" s="20"/>
      <c r="M42" s="20"/>
      <c r="N42" s="20"/>
      <c r="O42" s="20"/>
    </row>
    <row r="43" spans="1:15">
      <c r="A43" s="3">
        <v>2009</v>
      </c>
      <c r="B43" s="20">
        <v>173.73500000000001</v>
      </c>
      <c r="C43" s="20">
        <v>99.72</v>
      </c>
      <c r="D43" s="20">
        <f t="shared" si="16"/>
        <v>273.45500000000004</v>
      </c>
      <c r="E43" s="20">
        <v>142.32499999999999</v>
      </c>
      <c r="F43" s="20">
        <v>85.075000000000003</v>
      </c>
      <c r="G43" s="20">
        <f t="shared" si="17"/>
        <v>227.39999999999998</v>
      </c>
      <c r="I43" s="20"/>
      <c r="J43" s="20"/>
      <c r="K43" s="20"/>
      <c r="L43" s="20"/>
      <c r="M43" s="20"/>
      <c r="N43" s="20"/>
      <c r="O43" s="20"/>
    </row>
    <row r="44" spans="1:15">
      <c r="A44" s="3">
        <v>2010</v>
      </c>
      <c r="B44" s="20">
        <v>149.905</v>
      </c>
      <c r="C44" s="20">
        <v>94.08</v>
      </c>
      <c r="D44" s="20">
        <f t="shared" si="16"/>
        <v>243.98500000000001</v>
      </c>
      <c r="E44" s="20">
        <v>124.11</v>
      </c>
      <c r="F44" s="20">
        <v>83.22</v>
      </c>
      <c r="G44" s="20">
        <f t="shared" si="17"/>
        <v>207.32999999999998</v>
      </c>
      <c r="I44" s="20"/>
      <c r="J44" s="20"/>
      <c r="K44" s="20"/>
      <c r="L44" s="20"/>
      <c r="M44" s="20"/>
      <c r="N44" s="20"/>
      <c r="O44" s="20"/>
    </row>
    <row r="45" spans="1:15">
      <c r="A45" s="3">
        <v>2011</v>
      </c>
      <c r="B45" s="20">
        <v>142.49</v>
      </c>
      <c r="C45" s="20">
        <v>82.474999999999994</v>
      </c>
      <c r="D45" s="20">
        <f t="shared" si="16"/>
        <v>224.965</v>
      </c>
      <c r="E45" s="20">
        <v>118.035</v>
      </c>
      <c r="F45" s="20">
        <v>74.27</v>
      </c>
      <c r="G45" s="20">
        <f t="shared" si="17"/>
        <v>192.30500000000001</v>
      </c>
      <c r="I45" s="20"/>
      <c r="J45" s="20"/>
      <c r="K45" s="20"/>
      <c r="L45" s="20"/>
      <c r="M45" s="20"/>
      <c r="N45" s="20"/>
      <c r="O45" s="20"/>
    </row>
    <row r="46" spans="1:15">
      <c r="A46" s="38" t="s">
        <v>38</v>
      </c>
    </row>
    <row r="47" spans="1:15">
      <c r="A47" s="3">
        <v>2011</v>
      </c>
      <c r="B47" s="20">
        <v>124.599</v>
      </c>
      <c r="C47" s="20">
        <v>92.453000000000003</v>
      </c>
      <c r="D47" s="20">
        <f t="shared" si="16"/>
        <v>217.05200000000002</v>
      </c>
    </row>
    <row r="48" spans="1:15">
      <c r="A48" s="3">
        <v>2012</v>
      </c>
      <c r="B48" s="20">
        <v>82.305999999999997</v>
      </c>
      <c r="C48" s="20">
        <v>62.926000000000002</v>
      </c>
      <c r="D48" s="20">
        <f t="shared" si="16"/>
        <v>145.232</v>
      </c>
    </row>
  </sheetData>
  <mergeCells count="11">
    <mergeCell ref="I8:I10"/>
    <mergeCell ref="B3:D3"/>
    <mergeCell ref="E3:G3"/>
    <mergeCell ref="K3:M3"/>
    <mergeCell ref="N3:P3"/>
    <mergeCell ref="I5:I7"/>
    <mergeCell ref="B19:D19"/>
    <mergeCell ref="E19:G19"/>
    <mergeCell ref="B35:D35"/>
    <mergeCell ref="E35:G35"/>
    <mergeCell ref="I11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sqref="A1:H14"/>
    </sheetView>
  </sheetViews>
  <sheetFormatPr defaultRowHeight="14.25"/>
  <cols>
    <col min="1" max="1" width="14.59765625" customWidth="1"/>
  </cols>
  <sheetData>
    <row r="1" spans="1:11">
      <c r="A1" s="2" t="s">
        <v>6</v>
      </c>
      <c r="B1" s="16"/>
      <c r="C1" s="18"/>
      <c r="D1" s="17"/>
    </row>
    <row r="3" spans="1:11">
      <c r="B3" s="40" t="s">
        <v>26</v>
      </c>
      <c r="C3" s="40"/>
      <c r="D3" s="40"/>
      <c r="E3" s="40" t="s">
        <v>27</v>
      </c>
      <c r="F3" s="40"/>
      <c r="G3" s="40"/>
      <c r="I3" s="40"/>
      <c r="J3" s="40"/>
      <c r="K3" s="40"/>
    </row>
    <row r="4" spans="1:11">
      <c r="B4" t="s">
        <v>0</v>
      </c>
      <c r="C4" t="s">
        <v>1</v>
      </c>
      <c r="D4" t="s">
        <v>2</v>
      </c>
      <c r="E4" t="s">
        <v>0</v>
      </c>
      <c r="F4" t="s">
        <v>1</v>
      </c>
      <c r="G4" t="s">
        <v>2</v>
      </c>
    </row>
    <row r="5" spans="1:11">
      <c r="A5" s="3">
        <f>2003</f>
        <v>2003</v>
      </c>
      <c r="B5" s="20">
        <v>158.315</v>
      </c>
      <c r="C5" s="20">
        <v>11.815</v>
      </c>
      <c r="D5" s="20">
        <v>15.925000000000001</v>
      </c>
      <c r="E5" s="20">
        <v>127.005</v>
      </c>
      <c r="F5" s="20">
        <v>8.86</v>
      </c>
      <c r="G5" s="20">
        <v>13.96</v>
      </c>
    </row>
    <row r="6" spans="1:11">
      <c r="A6" s="3">
        <f>+A5+1</f>
        <v>2004</v>
      </c>
      <c r="B6" s="20">
        <v>155.48500000000001</v>
      </c>
      <c r="C6" s="20">
        <v>15.27</v>
      </c>
      <c r="D6" s="20">
        <v>17.149999999999999</v>
      </c>
      <c r="E6" s="20">
        <v>125.435</v>
      </c>
      <c r="F6" s="20">
        <v>12.09</v>
      </c>
      <c r="G6" s="20">
        <v>15.164999999999999</v>
      </c>
    </row>
    <row r="7" spans="1:11">
      <c r="A7" s="3">
        <v>2005</v>
      </c>
      <c r="B7" s="20">
        <v>154.30000000000001</v>
      </c>
      <c r="C7" s="20">
        <v>15.37</v>
      </c>
      <c r="D7" s="20">
        <v>16.98</v>
      </c>
      <c r="E7" s="20">
        <v>125.34</v>
      </c>
      <c r="F7" s="20">
        <v>11.555</v>
      </c>
      <c r="G7" s="20">
        <v>14.76</v>
      </c>
    </row>
    <row r="8" spans="1:11">
      <c r="A8" s="3">
        <v>2006</v>
      </c>
      <c r="B8" s="20">
        <v>145.48500000000001</v>
      </c>
      <c r="C8" s="20">
        <v>18.465</v>
      </c>
      <c r="D8" s="20">
        <v>16.864999999999998</v>
      </c>
      <c r="E8" s="20">
        <v>115.13</v>
      </c>
      <c r="F8" s="20">
        <v>13.38</v>
      </c>
      <c r="G8" s="20">
        <v>14.13</v>
      </c>
    </row>
    <row r="9" spans="1:11">
      <c r="A9" s="3">
        <v>2007</v>
      </c>
      <c r="B9" s="20">
        <v>138.71</v>
      </c>
      <c r="C9" s="20">
        <v>16.649999999999999</v>
      </c>
      <c r="D9" s="20">
        <v>16.605</v>
      </c>
      <c r="E9" s="20">
        <v>112.57</v>
      </c>
      <c r="F9" s="20">
        <v>13.715</v>
      </c>
      <c r="G9" s="20">
        <v>13.295</v>
      </c>
    </row>
    <row r="10" spans="1:11">
      <c r="A10" s="3">
        <v>2008</v>
      </c>
      <c r="B10" s="20">
        <v>142.98500000000001</v>
      </c>
      <c r="C10" s="20">
        <v>17.015000000000001</v>
      </c>
      <c r="D10" s="20">
        <v>15.234999999999999</v>
      </c>
      <c r="E10" s="20">
        <v>118.19499999999999</v>
      </c>
      <c r="F10" s="20">
        <v>13.945</v>
      </c>
      <c r="G10" s="20">
        <v>11.565</v>
      </c>
    </row>
    <row r="11" spans="1:11">
      <c r="A11" s="3">
        <v>2009</v>
      </c>
      <c r="B11" s="20">
        <v>131.9</v>
      </c>
      <c r="C11" s="20">
        <v>16.11</v>
      </c>
      <c r="D11" s="20">
        <v>11.965</v>
      </c>
      <c r="E11" s="20">
        <v>107.36</v>
      </c>
      <c r="F11" s="20">
        <v>12.99</v>
      </c>
      <c r="G11" s="20">
        <v>8.64</v>
      </c>
    </row>
    <row r="12" spans="1:11">
      <c r="A12" s="3">
        <v>2010</v>
      </c>
      <c r="B12" s="20">
        <v>112.035</v>
      </c>
      <c r="C12" s="20">
        <v>13.56</v>
      </c>
      <c r="D12" s="20">
        <v>12.375</v>
      </c>
      <c r="E12" s="20">
        <v>92.864999999999995</v>
      </c>
      <c r="F12" s="20">
        <v>10.395</v>
      </c>
      <c r="G12" s="20">
        <v>10.06</v>
      </c>
    </row>
    <row r="13" spans="1:11">
      <c r="A13" s="3">
        <v>2011</v>
      </c>
      <c r="B13" s="20">
        <v>102.30500000000001</v>
      </c>
      <c r="C13" s="20">
        <v>11.51</v>
      </c>
      <c r="D13" s="20">
        <v>12.7</v>
      </c>
      <c r="E13" s="20">
        <v>84.844999999999999</v>
      </c>
      <c r="F13" s="20">
        <v>9.07</v>
      </c>
      <c r="G13" s="20">
        <v>10.195</v>
      </c>
    </row>
    <row r="16" spans="1:11">
      <c r="A16" s="29"/>
      <c r="B16" s="1"/>
      <c r="C16" s="1"/>
      <c r="D16" s="1"/>
      <c r="E16" s="1"/>
      <c r="F16" s="1"/>
      <c r="G16" s="1"/>
    </row>
    <row r="17" spans="2:7">
      <c r="B17" s="1"/>
      <c r="C17" s="1"/>
      <c r="D17" s="1"/>
      <c r="E17" s="1"/>
      <c r="F17" s="1"/>
      <c r="G17" s="1"/>
    </row>
  </sheetData>
  <mergeCells count="3">
    <mergeCell ref="B3:D3"/>
    <mergeCell ref="E3:G3"/>
    <mergeCell ref="I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3:Q36"/>
  <sheetViews>
    <sheetView topLeftCell="A2" workbookViewId="0">
      <selection activeCell="I12" sqref="I12:I15"/>
    </sheetView>
  </sheetViews>
  <sheetFormatPr defaultRowHeight="14.25"/>
  <cols>
    <col min="2" max="2" width="8.796875" customWidth="1"/>
    <col min="4" max="4" width="12.3984375" customWidth="1"/>
    <col min="5" max="5" width="11.3984375" bestFit="1" customWidth="1"/>
    <col min="6" max="7" width="11.3984375" customWidth="1"/>
    <col min="8" max="8" width="11.19921875" customWidth="1"/>
    <col min="10" max="10" width="10.59765625" customWidth="1"/>
    <col min="12" max="12" width="10.296875" customWidth="1"/>
  </cols>
  <sheetData>
    <row r="3" spans="3:13">
      <c r="C3" t="s">
        <v>12</v>
      </c>
    </row>
    <row r="4" spans="3:13">
      <c r="D4" s="40" t="s">
        <v>15</v>
      </c>
      <c r="E4" s="40"/>
      <c r="F4" s="40"/>
      <c r="G4" s="40"/>
      <c r="H4" s="40" t="s">
        <v>9</v>
      </c>
      <c r="I4" s="40"/>
      <c r="J4" s="40"/>
      <c r="K4" s="40"/>
      <c r="L4" s="40"/>
      <c r="M4" s="40"/>
    </row>
    <row r="5" spans="3:13">
      <c r="C5" s="24"/>
      <c r="D5" s="40" t="s">
        <v>20</v>
      </c>
      <c r="E5" s="40"/>
      <c r="F5" s="40" t="s">
        <v>16</v>
      </c>
      <c r="G5" s="40"/>
      <c r="H5" s="40" t="s">
        <v>21</v>
      </c>
      <c r="I5" s="40"/>
      <c r="J5" s="40" t="s">
        <v>16</v>
      </c>
      <c r="K5" s="40"/>
      <c r="L5" s="40" t="s">
        <v>18</v>
      </c>
      <c r="M5" s="40"/>
    </row>
    <row r="6" spans="3:13" ht="28.5">
      <c r="D6" s="3" t="s">
        <v>19</v>
      </c>
      <c r="E6" s="3" t="s">
        <v>6</v>
      </c>
      <c r="F6" s="3" t="s">
        <v>19</v>
      </c>
      <c r="G6" s="3" t="s">
        <v>6</v>
      </c>
      <c r="H6" s="27" t="s">
        <v>19</v>
      </c>
      <c r="I6" s="27" t="s">
        <v>6</v>
      </c>
      <c r="J6" s="3" t="s">
        <v>19</v>
      </c>
      <c r="K6" s="3" t="s">
        <v>6</v>
      </c>
      <c r="L6" s="3" t="s">
        <v>19</v>
      </c>
      <c r="M6" s="3" t="s">
        <v>6</v>
      </c>
    </row>
    <row r="7" spans="3:13">
      <c r="C7" s="20">
        <v>2003</v>
      </c>
      <c r="D7" s="23">
        <v>38.935000000000002</v>
      </c>
      <c r="E7" s="23">
        <v>158.315</v>
      </c>
      <c r="F7" s="23"/>
      <c r="G7" s="23"/>
      <c r="H7" s="23">
        <v>26.454999999999998</v>
      </c>
      <c r="I7" s="23">
        <v>34.06</v>
      </c>
      <c r="J7" s="23"/>
      <c r="K7" s="23"/>
      <c r="L7" s="23">
        <v>26.454999999999998</v>
      </c>
      <c r="M7" s="23">
        <v>34.06</v>
      </c>
    </row>
    <row r="8" spans="3:13">
      <c r="C8" s="20">
        <v>2004</v>
      </c>
      <c r="D8" s="23">
        <v>39.005000000000003</v>
      </c>
      <c r="E8" s="23">
        <v>155.48500000000001</v>
      </c>
      <c r="F8" s="23"/>
      <c r="G8" s="23"/>
      <c r="H8" s="23"/>
      <c r="I8" s="23"/>
      <c r="J8" s="23"/>
      <c r="K8" s="23"/>
      <c r="L8" s="23">
        <f>+(L7+L9)/2</f>
        <v>29.314999999999998</v>
      </c>
      <c r="M8" s="23">
        <f>+(M7+M9)/2</f>
        <v>38.012500000000003</v>
      </c>
    </row>
    <row r="9" spans="3:13">
      <c r="C9" s="20">
        <v>2005</v>
      </c>
      <c r="D9" s="23">
        <v>40.799999999999997</v>
      </c>
      <c r="E9" s="23">
        <v>154.30000000000001</v>
      </c>
      <c r="F9" s="23"/>
      <c r="G9" s="23"/>
      <c r="H9" s="23">
        <v>32.174999999999997</v>
      </c>
      <c r="I9" s="23">
        <v>41.965000000000003</v>
      </c>
      <c r="J9" s="23"/>
      <c r="K9" s="23"/>
      <c r="L9" s="23">
        <v>32.174999999999997</v>
      </c>
      <c r="M9" s="23">
        <v>41.965000000000003</v>
      </c>
    </row>
    <row r="10" spans="3:13">
      <c r="C10" s="20">
        <v>2006</v>
      </c>
      <c r="D10" s="23">
        <v>40.185000000000002</v>
      </c>
      <c r="E10" s="23">
        <v>145.48500000000001</v>
      </c>
      <c r="F10" s="23"/>
      <c r="G10" s="23"/>
      <c r="H10" s="23">
        <v>33.414999999999999</v>
      </c>
      <c r="I10" s="23">
        <v>50.73</v>
      </c>
      <c r="J10" s="23"/>
      <c r="K10" s="23"/>
    </row>
    <row r="11" spans="3:13">
      <c r="C11" s="4">
        <v>2007</v>
      </c>
      <c r="D11" s="23">
        <v>41.49</v>
      </c>
      <c r="E11" s="23">
        <v>138.71</v>
      </c>
      <c r="F11" s="23"/>
      <c r="G11" s="23"/>
      <c r="H11" s="23">
        <v>33.67</v>
      </c>
      <c r="I11" s="23">
        <v>49.96</v>
      </c>
      <c r="J11" s="23"/>
      <c r="K11" s="23"/>
    </row>
    <row r="12" spans="3:13">
      <c r="C12" s="4">
        <v>2008</v>
      </c>
      <c r="D12" s="23">
        <v>42.564999999999998</v>
      </c>
      <c r="E12" s="23">
        <v>142.98500000000001</v>
      </c>
      <c r="F12" s="23"/>
      <c r="G12" s="23"/>
      <c r="H12" s="23">
        <v>38.314999999999998</v>
      </c>
      <c r="I12" s="23">
        <v>54.11</v>
      </c>
      <c r="J12" s="23"/>
      <c r="K12" s="23"/>
    </row>
    <row r="13" spans="3:13">
      <c r="C13" s="4">
        <v>2009</v>
      </c>
      <c r="D13" s="23">
        <v>41.835000000000001</v>
      </c>
      <c r="E13" s="23">
        <v>131.9</v>
      </c>
      <c r="F13" s="23"/>
      <c r="G13" s="23"/>
      <c r="H13" s="23">
        <v>43.234999999999999</v>
      </c>
      <c r="I13" s="23">
        <v>56.484999999999999</v>
      </c>
      <c r="J13" s="23"/>
      <c r="K13" s="23"/>
    </row>
    <row r="14" spans="3:13">
      <c r="C14" s="4">
        <v>2010</v>
      </c>
      <c r="D14" s="23">
        <v>37.875</v>
      </c>
      <c r="E14" s="23">
        <v>112.035</v>
      </c>
      <c r="F14" s="23"/>
      <c r="G14" s="23"/>
      <c r="H14" s="23">
        <v>43.38</v>
      </c>
      <c r="I14" s="23">
        <v>50.7</v>
      </c>
      <c r="J14" s="23"/>
      <c r="K14" s="23"/>
    </row>
    <row r="15" spans="3:13">
      <c r="C15" s="4">
        <v>2011</v>
      </c>
      <c r="D15" s="23">
        <v>40.185000000000002</v>
      </c>
      <c r="E15" s="23">
        <v>102.30500000000001</v>
      </c>
      <c r="F15" s="23">
        <f>+D15</f>
        <v>40.185000000000002</v>
      </c>
      <c r="G15" s="23">
        <f>+E15</f>
        <v>102.30500000000001</v>
      </c>
      <c r="H15" s="23">
        <v>47.725000000000001</v>
      </c>
      <c r="I15" s="23">
        <v>34.75</v>
      </c>
      <c r="J15" s="23">
        <f>+H15</f>
        <v>47.725000000000001</v>
      </c>
      <c r="K15" s="23">
        <f>+I15</f>
        <v>34.75</v>
      </c>
    </row>
    <row r="16" spans="3:13">
      <c r="C16" s="4">
        <v>2012</v>
      </c>
      <c r="D16" s="23"/>
      <c r="E16" s="23"/>
      <c r="F16" s="23">
        <f>+F15*F21/F20</f>
        <v>27.309987576121713</v>
      </c>
      <c r="G16" s="23">
        <f>+G15*G21/G20</f>
        <v>66.312610463576164</v>
      </c>
      <c r="H16" s="23"/>
      <c r="I16" s="23"/>
      <c r="J16" s="23">
        <f>+J15*J21/J20</f>
        <v>42.080289079229125</v>
      </c>
      <c r="K16" s="23">
        <f>+K15*K21/K20</f>
        <v>13.966185351502013</v>
      </c>
      <c r="L16" s="23"/>
      <c r="M16" s="23"/>
    </row>
    <row r="17" spans="3:17">
      <c r="C17" s="1"/>
      <c r="D17" s="4"/>
      <c r="E17" s="10"/>
      <c r="F17" s="10"/>
      <c r="G17" s="10"/>
    </row>
    <row r="18" spans="3:17">
      <c r="C18" s="1"/>
      <c r="D18" s="4"/>
      <c r="E18" s="10"/>
      <c r="F18" s="10"/>
      <c r="G18" s="10"/>
    </row>
    <row r="19" spans="3:17" ht="28.5">
      <c r="C19" s="1" t="s">
        <v>17</v>
      </c>
      <c r="D19" s="4"/>
      <c r="F19" s="3" t="s">
        <v>19</v>
      </c>
      <c r="G19" s="3" t="s">
        <v>6</v>
      </c>
      <c r="J19" s="3" t="s">
        <v>19</v>
      </c>
      <c r="K19" s="3" t="s">
        <v>6</v>
      </c>
    </row>
    <row r="20" spans="3:17">
      <c r="C20" s="4">
        <v>2011</v>
      </c>
      <c r="E20" s="2"/>
      <c r="F20">
        <v>49099</v>
      </c>
      <c r="G20">
        <v>75500</v>
      </c>
      <c r="I20" s="4"/>
      <c r="J20">
        <v>53705</v>
      </c>
      <c r="K20">
        <v>38748</v>
      </c>
    </row>
    <row r="21" spans="3:17">
      <c r="C21" s="4">
        <v>2012</v>
      </c>
      <c r="E21" s="2"/>
      <c r="F21">
        <v>33368</v>
      </c>
      <c r="G21">
        <v>48938</v>
      </c>
      <c r="I21" s="4"/>
      <c r="J21">
        <v>47353</v>
      </c>
      <c r="K21">
        <v>15573</v>
      </c>
      <c r="N21" s="20"/>
      <c r="O21" s="20"/>
    </row>
    <row r="22" spans="3:17">
      <c r="C22" s="15"/>
      <c r="D22" s="15"/>
      <c r="E22" s="21"/>
      <c r="F22" s="21"/>
      <c r="G22" s="21"/>
      <c r="N22" s="20"/>
      <c r="O22" s="20"/>
      <c r="P22" s="23"/>
      <c r="Q22" s="23"/>
    </row>
    <row r="23" spans="3:17">
      <c r="C23" s="15"/>
      <c r="D23" s="15"/>
      <c r="E23" s="22"/>
      <c r="F23" s="22"/>
      <c r="G23" s="22"/>
      <c r="P23" s="23"/>
      <c r="Q23" s="23"/>
    </row>
    <row r="24" spans="3:17">
      <c r="C24" s="15"/>
      <c r="D24" s="15"/>
      <c r="E24" s="15"/>
      <c r="F24" s="15"/>
      <c r="G24" s="15"/>
    </row>
    <row r="25" spans="3:17">
      <c r="C25" s="15"/>
      <c r="D25" s="23"/>
      <c r="E25" s="23"/>
      <c r="F25" s="23"/>
      <c r="G25" s="23"/>
      <c r="H25" s="23"/>
      <c r="I25" s="23"/>
      <c r="J25" s="23"/>
      <c r="K25" s="23"/>
    </row>
    <row r="26" spans="3:17">
      <c r="C26" s="15"/>
      <c r="D26" s="23"/>
      <c r="E26" s="23"/>
      <c r="F26" s="23"/>
      <c r="G26" s="23"/>
      <c r="H26" s="23"/>
      <c r="I26" s="23"/>
      <c r="J26" s="23"/>
      <c r="K26" s="23"/>
    </row>
    <row r="27" spans="3:17">
      <c r="C27" s="15"/>
      <c r="D27" s="23"/>
      <c r="E27" s="23"/>
      <c r="F27" s="23"/>
      <c r="G27" s="23"/>
      <c r="H27" s="23"/>
      <c r="I27" s="23"/>
      <c r="J27" s="23"/>
      <c r="K27" s="23"/>
    </row>
    <row r="28" spans="3:17">
      <c r="D28" s="23"/>
      <c r="E28" s="23"/>
      <c r="F28" s="23"/>
      <c r="G28" s="23"/>
      <c r="H28" s="23"/>
      <c r="I28" s="23"/>
      <c r="J28" s="23"/>
      <c r="K28" s="23"/>
    </row>
    <row r="29" spans="3:17">
      <c r="D29" s="23"/>
      <c r="E29" s="23"/>
      <c r="F29" s="23"/>
      <c r="G29" s="23"/>
      <c r="H29" s="23"/>
      <c r="I29" s="23"/>
      <c r="J29" s="23"/>
      <c r="K29" s="23"/>
    </row>
    <row r="30" spans="3:17">
      <c r="D30" s="23"/>
      <c r="E30" s="23"/>
      <c r="F30" s="23"/>
      <c r="G30" s="23"/>
      <c r="H30" s="23"/>
      <c r="I30" s="23"/>
      <c r="J30" s="23"/>
      <c r="K30" s="23"/>
    </row>
    <row r="31" spans="3:17">
      <c r="D31" s="23"/>
      <c r="E31" s="23"/>
      <c r="F31" s="23"/>
      <c r="G31" s="23"/>
      <c r="H31" s="23"/>
      <c r="I31" s="23"/>
      <c r="J31" s="23"/>
      <c r="K31" s="23"/>
    </row>
    <row r="32" spans="3:17">
      <c r="D32" s="23"/>
      <c r="E32" s="23"/>
      <c r="F32" s="23"/>
      <c r="G32" s="23"/>
      <c r="H32" s="23"/>
      <c r="I32" s="23"/>
      <c r="J32" s="23"/>
      <c r="K32" s="23"/>
    </row>
    <row r="33" spans="4:11" ht="13.5" customHeight="1">
      <c r="D33" s="23"/>
      <c r="E33" s="23"/>
      <c r="F33" s="23"/>
      <c r="G33" s="23"/>
      <c r="H33" s="23"/>
      <c r="I33" s="23"/>
      <c r="J33" s="23"/>
      <c r="K33" s="23"/>
    </row>
    <row r="34" spans="4:11">
      <c r="D34" s="23"/>
      <c r="E34" s="23"/>
      <c r="F34" s="23"/>
      <c r="G34" s="23"/>
      <c r="H34" s="23"/>
      <c r="I34" s="23"/>
      <c r="J34" s="23"/>
      <c r="K34" s="23"/>
    </row>
    <row r="35" spans="4:11">
      <c r="D35" s="15"/>
      <c r="E35" s="15"/>
      <c r="F35" s="15"/>
      <c r="G35" s="15"/>
      <c r="H35" s="15"/>
      <c r="I35" s="15"/>
      <c r="J35" s="15"/>
      <c r="K35" s="15"/>
    </row>
    <row r="36" spans="4:11">
      <c r="D36" s="15"/>
      <c r="E36" s="15"/>
      <c r="F36" s="15"/>
      <c r="G36" s="15"/>
      <c r="H36" s="15"/>
      <c r="I36" s="15"/>
      <c r="J36" s="15"/>
      <c r="K36" s="15"/>
    </row>
  </sheetData>
  <mergeCells count="7">
    <mergeCell ref="H5:I5"/>
    <mergeCell ref="J5:K5"/>
    <mergeCell ref="H4:M4"/>
    <mergeCell ref="L5:M5"/>
    <mergeCell ref="D5:E5"/>
    <mergeCell ref="D4:G4"/>
    <mergeCell ref="F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7"/>
  <sheetViews>
    <sheetView workbookViewId="0">
      <selection activeCell="J27" sqref="J27:J32"/>
    </sheetView>
  </sheetViews>
  <sheetFormatPr defaultRowHeight="14.25"/>
  <cols>
    <col min="12" max="12" width="10" bestFit="1" customWidth="1"/>
    <col min="13" max="13" width="11.796875" customWidth="1"/>
  </cols>
  <sheetData>
    <row r="2" spans="1:15">
      <c r="A2" s="7" t="s">
        <v>22</v>
      </c>
      <c r="L2" s="8"/>
      <c r="M2" s="8"/>
      <c r="N2" s="8"/>
    </row>
    <row r="3" spans="1:15">
      <c r="A3" s="7"/>
      <c r="L3" s="8"/>
      <c r="M3" s="8"/>
      <c r="N3" s="8"/>
    </row>
    <row r="4" spans="1:15">
      <c r="B4" s="2" t="s">
        <v>5</v>
      </c>
      <c r="C4" s="2" t="s">
        <v>4</v>
      </c>
      <c r="D4" s="2" t="s">
        <v>6</v>
      </c>
      <c r="E4" s="2" t="s">
        <v>5</v>
      </c>
      <c r="F4" s="2" t="s">
        <v>4</v>
      </c>
      <c r="G4" s="2" t="s">
        <v>6</v>
      </c>
      <c r="H4" s="2"/>
      <c r="I4" s="2" t="s">
        <v>8</v>
      </c>
    </row>
    <row r="5" spans="1:15">
      <c r="A5">
        <v>2003</v>
      </c>
      <c r="B5">
        <v>26960</v>
      </c>
      <c r="C5">
        <v>11975</v>
      </c>
      <c r="D5">
        <v>158315</v>
      </c>
      <c r="E5" s="2"/>
      <c r="F5" s="2"/>
      <c r="G5" s="2"/>
      <c r="H5" s="2"/>
      <c r="I5">
        <v>197250</v>
      </c>
    </row>
    <row r="6" spans="1:15">
      <c r="A6">
        <v>2004</v>
      </c>
      <c r="B6">
        <v>26805</v>
      </c>
      <c r="C6">
        <v>12200</v>
      </c>
      <c r="D6">
        <v>155485</v>
      </c>
      <c r="E6" s="2"/>
      <c r="F6" s="2"/>
      <c r="G6" s="2"/>
      <c r="H6" s="2"/>
      <c r="I6">
        <v>194490</v>
      </c>
    </row>
    <row r="7" spans="1:15">
      <c r="A7">
        <v>2005</v>
      </c>
      <c r="B7">
        <v>27280</v>
      </c>
      <c r="C7">
        <v>13520</v>
      </c>
      <c r="D7">
        <v>154300</v>
      </c>
      <c r="E7" s="2"/>
      <c r="F7" s="2"/>
      <c r="G7" s="2"/>
      <c r="H7" s="2"/>
      <c r="I7">
        <v>195100</v>
      </c>
    </row>
    <row r="8" spans="1:15">
      <c r="A8">
        <v>2006</v>
      </c>
      <c r="B8">
        <v>25015</v>
      </c>
      <c r="C8">
        <v>15170</v>
      </c>
      <c r="D8">
        <v>145485</v>
      </c>
      <c r="E8" s="2"/>
      <c r="F8" s="2"/>
      <c r="G8" s="2"/>
      <c r="H8" s="2"/>
      <c r="I8">
        <v>185675</v>
      </c>
    </row>
    <row r="9" spans="1:15">
      <c r="A9">
        <v>2007</v>
      </c>
      <c r="B9">
        <v>24050</v>
      </c>
      <c r="C9">
        <v>17435</v>
      </c>
      <c r="D9">
        <v>138710</v>
      </c>
      <c r="E9" s="2"/>
      <c r="F9" s="2"/>
      <c r="G9" s="2"/>
      <c r="H9" s="2"/>
      <c r="I9">
        <v>180195</v>
      </c>
    </row>
    <row r="10" spans="1:15">
      <c r="A10" s="2">
        <f>+A9+1</f>
        <v>2008</v>
      </c>
      <c r="B10">
        <v>24740</v>
      </c>
      <c r="C10">
        <v>17820</v>
      </c>
      <c r="D10">
        <v>142985</v>
      </c>
      <c r="I10">
        <v>185545</v>
      </c>
      <c r="J10" s="6"/>
      <c r="K10" s="6"/>
      <c r="L10" s="6"/>
      <c r="M10" s="6"/>
    </row>
    <row r="11" spans="1:15">
      <c r="A11" s="2">
        <v>2009</v>
      </c>
      <c r="B11">
        <v>23730</v>
      </c>
      <c r="C11">
        <v>18105</v>
      </c>
      <c r="D11">
        <v>131900</v>
      </c>
      <c r="I11">
        <v>173735</v>
      </c>
      <c r="J11" s="6"/>
      <c r="K11" s="6"/>
      <c r="L11" s="6"/>
      <c r="M11" s="6"/>
    </row>
    <row r="12" spans="1:15">
      <c r="A12" s="2">
        <v>2010</v>
      </c>
      <c r="B12">
        <v>21955</v>
      </c>
      <c r="C12">
        <v>15920</v>
      </c>
      <c r="D12">
        <v>112035</v>
      </c>
      <c r="I12">
        <v>149905</v>
      </c>
      <c r="J12" s="6"/>
      <c r="K12" s="6"/>
      <c r="O12" s="9"/>
    </row>
    <row r="13" spans="1:15">
      <c r="A13" s="2">
        <v>2011</v>
      </c>
      <c r="B13">
        <v>24940</v>
      </c>
      <c r="C13">
        <v>15245</v>
      </c>
      <c r="D13">
        <v>102305</v>
      </c>
      <c r="E13">
        <f>+B13</f>
        <v>24940</v>
      </c>
      <c r="F13">
        <f>+C13</f>
        <v>15245</v>
      </c>
      <c r="G13">
        <f>+D13</f>
        <v>102305</v>
      </c>
      <c r="I13">
        <v>142490</v>
      </c>
      <c r="J13" s="6"/>
      <c r="K13" s="6"/>
      <c r="O13" s="9"/>
    </row>
    <row r="14" spans="1:15">
      <c r="A14" s="2">
        <v>2012</v>
      </c>
      <c r="E14" s="20">
        <f>+B13*E18/E17</f>
        <v>17328.454375181365</v>
      </c>
      <c r="F14" s="20">
        <f>+C13*F18/F17</f>
        <v>9575.7996783416729</v>
      </c>
      <c r="G14" s="20">
        <f>+D13*G18/G17</f>
        <v>66312.610463576159</v>
      </c>
      <c r="H14" s="20"/>
      <c r="I14" s="20">
        <f>+I13*I18/I17</f>
        <v>92221.533724340174</v>
      </c>
      <c r="J14" s="6"/>
      <c r="K14" s="6"/>
      <c r="L14" s="6"/>
      <c r="M14" s="6"/>
    </row>
    <row r="15" spans="1:15">
      <c r="A15" s="5"/>
      <c r="B15" s="20"/>
      <c r="C15" s="20"/>
      <c r="D15" s="20"/>
      <c r="E15" s="20"/>
      <c r="F15" s="20"/>
      <c r="G15" s="20"/>
      <c r="H15" s="20"/>
      <c r="I15" s="20"/>
      <c r="J15" s="6"/>
      <c r="K15" s="6"/>
      <c r="L15" s="6"/>
      <c r="M15" s="6"/>
    </row>
    <row r="16" spans="1:15">
      <c r="A16" s="19" t="s">
        <v>17</v>
      </c>
      <c r="I16" s="9"/>
      <c r="J16" s="6"/>
      <c r="K16" s="6"/>
      <c r="L16" s="6"/>
    </row>
    <row r="17" spans="1:13">
      <c r="A17" s="5">
        <v>2011</v>
      </c>
      <c r="E17" s="30">
        <v>37907</v>
      </c>
      <c r="F17" s="30">
        <v>11192</v>
      </c>
      <c r="G17">
        <v>75500</v>
      </c>
      <c r="I17">
        <v>13640</v>
      </c>
      <c r="J17" s="6"/>
      <c r="K17" s="6"/>
      <c r="L17" s="6"/>
      <c r="M17" s="4"/>
    </row>
    <row r="18" spans="1:13">
      <c r="A18" s="5">
        <v>2012</v>
      </c>
      <c r="E18" s="30">
        <v>26338</v>
      </c>
      <c r="F18" s="30">
        <v>7030</v>
      </c>
      <c r="G18">
        <v>48938</v>
      </c>
      <c r="I18">
        <v>8828</v>
      </c>
      <c r="J18" s="6"/>
      <c r="K18" s="6"/>
      <c r="L18" s="6"/>
      <c r="M18" s="4"/>
    </row>
    <row r="19" spans="1:13">
      <c r="A19" s="5"/>
      <c r="I19" s="9"/>
      <c r="J19" s="6"/>
      <c r="K19" s="6"/>
      <c r="L19" s="6"/>
      <c r="M19" s="6"/>
    </row>
    <row r="20" spans="1:13">
      <c r="A20" s="19"/>
      <c r="I20" s="9"/>
      <c r="J20" s="6"/>
      <c r="K20" s="6"/>
      <c r="L20" s="6"/>
      <c r="M20" s="6"/>
    </row>
    <row r="21" spans="1:13">
      <c r="A21" s="19" t="s">
        <v>12</v>
      </c>
      <c r="D21" s="28"/>
      <c r="E21" s="28"/>
      <c r="F21" s="28"/>
      <c r="G21" s="28"/>
      <c r="H21" s="28"/>
    </row>
    <row r="22" spans="1:13">
      <c r="A22" s="5"/>
      <c r="B22" s="2" t="s">
        <v>5</v>
      </c>
      <c r="C22" s="2" t="s">
        <v>4</v>
      </c>
      <c r="D22" s="2" t="s">
        <v>6</v>
      </c>
      <c r="E22" s="2" t="s">
        <v>5</v>
      </c>
      <c r="F22" s="2"/>
      <c r="G22" s="2" t="s">
        <v>6</v>
      </c>
      <c r="H22" s="28"/>
    </row>
    <row r="23" spans="1:13">
      <c r="A23">
        <v>2003</v>
      </c>
      <c r="B23" s="20">
        <f t="shared" ref="B23:G31" si="0">+B5/1000</f>
        <v>26.96</v>
      </c>
      <c r="C23" s="20">
        <f t="shared" si="0"/>
        <v>11.975</v>
      </c>
      <c r="D23" s="20">
        <f t="shared" si="0"/>
        <v>158.315</v>
      </c>
      <c r="E23" s="20"/>
      <c r="F23" s="20"/>
      <c r="G23" s="20"/>
      <c r="H23" s="28"/>
      <c r="I23" s="28"/>
    </row>
    <row r="24" spans="1:13">
      <c r="A24">
        <v>2004</v>
      </c>
      <c r="B24" s="20">
        <f t="shared" si="0"/>
        <v>26.805</v>
      </c>
      <c r="C24" s="20">
        <f t="shared" ref="C24" si="1">+C6/1000</f>
        <v>12.2</v>
      </c>
      <c r="D24" s="20">
        <f t="shared" si="0"/>
        <v>155.48500000000001</v>
      </c>
      <c r="E24" s="20"/>
      <c r="F24" s="20"/>
      <c r="G24" s="20"/>
      <c r="H24" s="28"/>
      <c r="I24" s="28"/>
      <c r="J24" s="28"/>
      <c r="K24" s="28"/>
    </row>
    <row r="25" spans="1:13">
      <c r="A25">
        <v>2005</v>
      </c>
      <c r="B25" s="20">
        <f t="shared" si="0"/>
        <v>27.28</v>
      </c>
      <c r="C25" s="20">
        <f t="shared" ref="C25" si="2">+C7/1000</f>
        <v>13.52</v>
      </c>
      <c r="D25" s="20">
        <f t="shared" si="0"/>
        <v>154.30000000000001</v>
      </c>
      <c r="E25" s="20"/>
      <c r="F25" s="20"/>
      <c r="G25" s="20"/>
      <c r="H25" s="28"/>
      <c r="I25" s="28"/>
      <c r="J25" s="28"/>
      <c r="K25" s="28"/>
    </row>
    <row r="26" spans="1:13">
      <c r="A26">
        <v>2006</v>
      </c>
      <c r="B26" s="20">
        <f t="shared" si="0"/>
        <v>25.015000000000001</v>
      </c>
      <c r="C26" s="20">
        <f t="shared" ref="C26" si="3">+C8/1000</f>
        <v>15.17</v>
      </c>
      <c r="D26" s="20">
        <f t="shared" si="0"/>
        <v>145.48500000000001</v>
      </c>
      <c r="E26" s="20"/>
      <c r="F26" s="20"/>
      <c r="G26" s="20"/>
      <c r="H26" s="28"/>
      <c r="I26" s="28"/>
    </row>
    <row r="27" spans="1:13">
      <c r="A27">
        <v>2007</v>
      </c>
      <c r="B27" s="20">
        <f t="shared" si="0"/>
        <v>24.05</v>
      </c>
      <c r="C27" s="20">
        <f t="shared" ref="C27" si="4">+C9/1000</f>
        <v>17.434999999999999</v>
      </c>
      <c r="D27" s="20">
        <f t="shared" si="0"/>
        <v>138.71</v>
      </c>
      <c r="E27" s="20"/>
      <c r="F27" s="20"/>
      <c r="G27" s="20"/>
      <c r="H27" s="28"/>
      <c r="I27" s="28"/>
    </row>
    <row r="28" spans="1:13">
      <c r="A28" s="2">
        <f>+A27+1</f>
        <v>2008</v>
      </c>
      <c r="B28" s="20">
        <f t="shared" si="0"/>
        <v>24.74</v>
      </c>
      <c r="C28" s="20">
        <f t="shared" ref="C28" si="5">+C10/1000</f>
        <v>17.82</v>
      </c>
      <c r="D28" s="20">
        <f t="shared" si="0"/>
        <v>142.98500000000001</v>
      </c>
      <c r="E28" s="20"/>
      <c r="F28" s="20"/>
      <c r="G28" s="20"/>
      <c r="H28" s="28"/>
      <c r="I28" s="28"/>
      <c r="J28" s="23"/>
      <c r="K28" s="2"/>
      <c r="L28" s="2"/>
      <c r="M28" s="2"/>
    </row>
    <row r="29" spans="1:13">
      <c r="A29" s="2">
        <v>2009</v>
      </c>
      <c r="B29" s="20">
        <f t="shared" si="0"/>
        <v>23.73</v>
      </c>
      <c r="C29" s="20">
        <f t="shared" ref="C29" si="6">+C11/1000</f>
        <v>18.105</v>
      </c>
      <c r="D29" s="20">
        <f t="shared" si="0"/>
        <v>131.9</v>
      </c>
      <c r="E29" s="20"/>
      <c r="F29" s="20"/>
      <c r="G29" s="20"/>
      <c r="H29" s="28"/>
      <c r="I29" s="28"/>
      <c r="J29" s="23"/>
      <c r="K29" s="1"/>
      <c r="L29" s="11"/>
      <c r="M29" s="30"/>
    </row>
    <row r="30" spans="1:13">
      <c r="A30" s="2">
        <v>2010</v>
      </c>
      <c r="B30" s="20">
        <f t="shared" si="0"/>
        <v>21.954999999999998</v>
      </c>
      <c r="C30" s="20">
        <f t="shared" ref="C30" si="7">+C12/1000</f>
        <v>15.92</v>
      </c>
      <c r="D30" s="20">
        <f t="shared" si="0"/>
        <v>112.035</v>
      </c>
      <c r="E30" s="20"/>
      <c r="F30" s="20"/>
      <c r="G30" s="20"/>
      <c r="H30" s="28"/>
      <c r="I30" s="28"/>
      <c r="J30" s="23"/>
      <c r="K30" s="1"/>
      <c r="L30" s="11"/>
      <c r="M30" s="30"/>
    </row>
    <row r="31" spans="1:13">
      <c r="A31" s="2">
        <v>2011</v>
      </c>
      <c r="B31" s="20">
        <f t="shared" si="0"/>
        <v>24.94</v>
      </c>
      <c r="C31" s="20">
        <f t="shared" ref="C31" si="8">+C13/1000</f>
        <v>15.244999999999999</v>
      </c>
      <c r="D31" s="20">
        <f t="shared" si="0"/>
        <v>102.30500000000001</v>
      </c>
      <c r="E31" s="4">
        <f t="shared" si="0"/>
        <v>24.94</v>
      </c>
      <c r="F31" s="4">
        <f t="shared" ref="F31" si="9">+F13/1000</f>
        <v>15.244999999999999</v>
      </c>
      <c r="G31" s="20">
        <f t="shared" si="0"/>
        <v>102.30500000000001</v>
      </c>
      <c r="H31" s="28"/>
      <c r="I31" s="28"/>
      <c r="J31" s="23"/>
      <c r="K31" s="1"/>
      <c r="L31" s="11"/>
      <c r="M31" s="14"/>
    </row>
    <row r="32" spans="1:13">
      <c r="A32" s="2">
        <v>2012</v>
      </c>
      <c r="B32" s="20"/>
      <c r="C32" s="20"/>
      <c r="D32" s="20"/>
      <c r="E32" s="4">
        <f>+E14/1000</f>
        <v>17.328454375181366</v>
      </c>
      <c r="F32" s="4">
        <f>+F14/1000</f>
        <v>9.5757996783416726</v>
      </c>
      <c r="G32" s="20">
        <f>+G14/1000</f>
        <v>66.312610463576164</v>
      </c>
      <c r="H32" s="28"/>
      <c r="I32" s="28"/>
      <c r="J32" s="11"/>
      <c r="K32" s="1"/>
      <c r="L32" s="11"/>
      <c r="M32" s="14"/>
    </row>
    <row r="33" spans="1:13">
      <c r="A33" s="5"/>
      <c r="B33" s="20"/>
      <c r="C33" s="20"/>
      <c r="D33" s="20"/>
      <c r="E33" s="20"/>
      <c r="F33" s="20"/>
      <c r="G33" s="20"/>
      <c r="H33" s="28"/>
      <c r="I33" s="28"/>
      <c r="J33" s="11"/>
      <c r="K33" s="1"/>
      <c r="L33" s="11"/>
      <c r="M33" s="14"/>
    </row>
    <row r="36" spans="1:13">
      <c r="C36">
        <f>+C10-C5</f>
        <v>5845</v>
      </c>
    </row>
    <row r="37" spans="1:13">
      <c r="C37">
        <f>+C36/C5</f>
        <v>0.48810020876826721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P33"/>
  <sheetViews>
    <sheetView workbookViewId="0">
      <selection activeCell="I28" sqref="I28:I31"/>
    </sheetView>
  </sheetViews>
  <sheetFormatPr defaultRowHeight="14.25"/>
  <cols>
    <col min="12" max="12" width="10" bestFit="1" customWidth="1"/>
    <col min="13" max="13" width="11.796875" customWidth="1"/>
  </cols>
  <sheetData>
    <row r="2" spans="1:16">
      <c r="A2" s="7" t="s">
        <v>22</v>
      </c>
      <c r="L2" s="8"/>
      <c r="M2" s="8"/>
      <c r="N2" s="8"/>
    </row>
    <row r="3" spans="1:16">
      <c r="A3" s="7"/>
      <c r="L3" s="8"/>
      <c r="M3" s="8"/>
      <c r="N3" s="8"/>
    </row>
    <row r="4" spans="1:16">
      <c r="B4" s="2" t="s">
        <v>5</v>
      </c>
      <c r="C4" s="2" t="s">
        <v>23</v>
      </c>
      <c r="D4" s="2" t="s">
        <v>6</v>
      </c>
      <c r="E4" s="2" t="s">
        <v>5</v>
      </c>
      <c r="F4" s="2" t="s">
        <v>23</v>
      </c>
      <c r="G4" s="2" t="s">
        <v>6</v>
      </c>
      <c r="H4" s="2"/>
      <c r="I4" s="2" t="s">
        <v>8</v>
      </c>
    </row>
    <row r="5" spans="1:16">
      <c r="A5">
        <v>2003</v>
      </c>
      <c r="B5">
        <v>25380</v>
      </c>
      <c r="C5">
        <v>1080</v>
      </c>
      <c r="D5">
        <v>34060</v>
      </c>
      <c r="E5" s="2"/>
      <c r="F5" s="2"/>
      <c r="G5" s="2"/>
      <c r="H5" s="2"/>
      <c r="I5">
        <v>60520</v>
      </c>
    </row>
    <row r="6" spans="1:16">
      <c r="A6">
        <v>2004</v>
      </c>
      <c r="B6">
        <v>24790</v>
      </c>
      <c r="C6">
        <v>445</v>
      </c>
      <c r="D6">
        <v>31000</v>
      </c>
      <c r="E6" s="2"/>
      <c r="F6" s="2"/>
      <c r="G6" s="2"/>
      <c r="H6" s="2"/>
      <c r="I6">
        <v>56230</v>
      </c>
    </row>
    <row r="7" spans="1:16">
      <c r="A7">
        <v>2005</v>
      </c>
      <c r="B7">
        <v>31470</v>
      </c>
      <c r="C7">
        <v>710</v>
      </c>
      <c r="D7">
        <v>41965</v>
      </c>
      <c r="E7" s="2"/>
      <c r="F7" s="2"/>
      <c r="G7" s="2"/>
      <c r="H7" s="2"/>
      <c r="I7">
        <v>74145</v>
      </c>
    </row>
    <row r="8" spans="1:16">
      <c r="A8">
        <v>2006</v>
      </c>
      <c r="B8">
        <v>31970</v>
      </c>
      <c r="C8">
        <v>1445</v>
      </c>
      <c r="D8">
        <v>50730</v>
      </c>
      <c r="E8" s="2"/>
      <c r="F8" s="2"/>
      <c r="G8" s="2"/>
      <c r="H8" s="2"/>
      <c r="I8">
        <v>84145</v>
      </c>
    </row>
    <row r="9" spans="1:16">
      <c r="A9">
        <v>2007</v>
      </c>
      <c r="B9">
        <v>31615</v>
      </c>
      <c r="C9">
        <v>2060</v>
      </c>
      <c r="D9">
        <v>49960</v>
      </c>
      <c r="E9" s="2"/>
      <c r="F9" s="2"/>
      <c r="G9" s="2"/>
      <c r="H9" s="2"/>
      <c r="I9">
        <v>83635</v>
      </c>
    </row>
    <row r="10" spans="1:16">
      <c r="A10" s="2">
        <f>+A9+1</f>
        <v>2008</v>
      </c>
      <c r="B10">
        <v>36005</v>
      </c>
      <c r="C10">
        <v>2310</v>
      </c>
      <c r="D10">
        <v>54110</v>
      </c>
      <c r="I10">
        <v>92425</v>
      </c>
      <c r="J10" s="6"/>
      <c r="K10" s="6"/>
      <c r="L10" s="6"/>
      <c r="M10" s="6"/>
    </row>
    <row r="11" spans="1:16">
      <c r="A11" s="2">
        <v>2009</v>
      </c>
      <c r="B11">
        <v>39825</v>
      </c>
      <c r="C11">
        <v>3410</v>
      </c>
      <c r="D11">
        <v>56485</v>
      </c>
      <c r="I11">
        <v>99720</v>
      </c>
      <c r="J11" s="6"/>
      <c r="K11" s="6"/>
      <c r="L11" s="6"/>
      <c r="M11" s="6"/>
    </row>
    <row r="12" spans="1:16">
      <c r="A12" s="2">
        <v>2010</v>
      </c>
      <c r="B12">
        <v>40350</v>
      </c>
      <c r="C12">
        <v>3035</v>
      </c>
      <c r="D12">
        <v>50700</v>
      </c>
      <c r="I12">
        <v>94080</v>
      </c>
      <c r="J12" s="6"/>
      <c r="K12" s="6"/>
      <c r="O12" s="9"/>
    </row>
    <row r="13" spans="1:16">
      <c r="A13" s="2">
        <v>2011</v>
      </c>
      <c r="B13">
        <v>45105</v>
      </c>
      <c r="C13">
        <v>2620</v>
      </c>
      <c r="D13">
        <v>34750</v>
      </c>
      <c r="E13">
        <f>+B13</f>
        <v>45105</v>
      </c>
      <c r="F13">
        <f>+C13</f>
        <v>2620</v>
      </c>
      <c r="G13">
        <f>+D13</f>
        <v>34750</v>
      </c>
      <c r="I13">
        <v>82475</v>
      </c>
      <c r="J13" s="6"/>
      <c r="K13" s="6"/>
      <c r="M13" s="20">
        <v>3221</v>
      </c>
      <c r="N13" s="20">
        <v>50484</v>
      </c>
      <c r="O13" s="26">
        <v>38748</v>
      </c>
      <c r="P13" s="20">
        <v>92453</v>
      </c>
    </row>
    <row r="14" spans="1:16">
      <c r="A14" s="2">
        <v>2012</v>
      </c>
      <c r="E14" s="20">
        <f>+B13*E18/E17</f>
        <v>41239.929284525788</v>
      </c>
      <c r="F14" s="20">
        <f>+C13*F18/F17</f>
        <v>972.02732070785476</v>
      </c>
      <c r="G14" s="20">
        <f>+D13*G18/G17</f>
        <v>13966.185351502014</v>
      </c>
      <c r="H14" s="20"/>
      <c r="I14" s="20">
        <f>+I13*I18/I17</f>
        <v>56134.704660746538</v>
      </c>
      <c r="J14" s="6"/>
      <c r="K14" s="6"/>
      <c r="L14" s="6"/>
      <c r="M14" s="4">
        <v>1195</v>
      </c>
      <c r="N14" s="20">
        <v>46158</v>
      </c>
      <c r="O14" s="20">
        <v>15573</v>
      </c>
      <c r="P14" s="20">
        <v>62926</v>
      </c>
    </row>
    <row r="15" spans="1:16">
      <c r="A15" s="5"/>
      <c r="B15" s="20"/>
      <c r="C15" s="20"/>
      <c r="D15" s="20"/>
      <c r="E15" s="20"/>
      <c r="F15" s="20"/>
      <c r="G15" s="20"/>
      <c r="H15" s="20"/>
      <c r="I15" s="20"/>
      <c r="J15" s="6"/>
      <c r="K15" s="6"/>
      <c r="L15" s="6"/>
      <c r="M15" s="6"/>
    </row>
    <row r="16" spans="1:16">
      <c r="A16" s="19" t="s">
        <v>17</v>
      </c>
      <c r="I16" s="9"/>
      <c r="J16" s="6"/>
      <c r="K16" s="6"/>
      <c r="L16" s="6"/>
    </row>
    <row r="17" spans="1:13">
      <c r="A17" s="5">
        <v>2011</v>
      </c>
      <c r="E17" s="20">
        <v>50484</v>
      </c>
      <c r="F17" s="20">
        <v>3221</v>
      </c>
      <c r="G17" s="26">
        <v>38748</v>
      </c>
      <c r="I17" s="20">
        <f>SUM(E17:G17)</f>
        <v>92453</v>
      </c>
      <c r="J17" s="6"/>
      <c r="K17" s="6"/>
      <c r="L17" s="6"/>
      <c r="M17" s="4"/>
    </row>
    <row r="18" spans="1:13">
      <c r="A18" s="5">
        <v>2012</v>
      </c>
      <c r="E18" s="20">
        <v>46158</v>
      </c>
      <c r="F18" s="4">
        <v>1195</v>
      </c>
      <c r="G18" s="20">
        <v>15573</v>
      </c>
      <c r="I18" s="20">
        <f>SUM(E18:G18)</f>
        <v>62926</v>
      </c>
      <c r="J18" s="6"/>
      <c r="K18" s="6"/>
      <c r="L18" s="6"/>
      <c r="M18" s="4"/>
    </row>
    <row r="19" spans="1:13">
      <c r="A19" s="5"/>
      <c r="I19" s="9"/>
      <c r="J19" s="6"/>
      <c r="K19" s="6"/>
      <c r="L19" s="6"/>
      <c r="M19" s="6"/>
    </row>
    <row r="20" spans="1:13">
      <c r="A20" s="19"/>
      <c r="I20" s="9"/>
      <c r="J20" s="6"/>
      <c r="K20" s="6"/>
      <c r="L20" s="6"/>
      <c r="M20" s="6"/>
    </row>
    <row r="21" spans="1:13">
      <c r="A21" s="19" t="s">
        <v>12</v>
      </c>
      <c r="D21" s="28"/>
      <c r="E21" s="28"/>
      <c r="F21" s="28"/>
      <c r="G21" s="28"/>
      <c r="H21" s="28"/>
    </row>
    <row r="22" spans="1:13">
      <c r="A22" s="5"/>
      <c r="B22" s="2" t="s">
        <v>5</v>
      </c>
      <c r="C22" s="2" t="s">
        <v>23</v>
      </c>
      <c r="D22" s="2" t="s">
        <v>6</v>
      </c>
      <c r="E22" s="2" t="s">
        <v>5</v>
      </c>
      <c r="F22" s="2" t="s">
        <v>23</v>
      </c>
      <c r="G22" s="2" t="s">
        <v>6</v>
      </c>
      <c r="H22" s="28"/>
    </row>
    <row r="23" spans="1:13">
      <c r="A23">
        <v>2003</v>
      </c>
      <c r="B23" s="20">
        <f t="shared" ref="B23:G31" si="0">+B5/1000</f>
        <v>25.38</v>
      </c>
      <c r="C23" s="20">
        <f t="shared" si="0"/>
        <v>1.08</v>
      </c>
      <c r="D23" s="20">
        <f t="shared" si="0"/>
        <v>34.06</v>
      </c>
      <c r="E23" s="20"/>
      <c r="F23" s="20"/>
      <c r="G23" s="20"/>
      <c r="H23" s="28"/>
      <c r="I23" s="28"/>
    </row>
    <row r="24" spans="1:13">
      <c r="A24">
        <v>2004</v>
      </c>
      <c r="B24" s="20">
        <f t="shared" si="0"/>
        <v>24.79</v>
      </c>
      <c r="C24" s="20">
        <f t="shared" si="0"/>
        <v>0.44500000000000001</v>
      </c>
      <c r="D24" s="20">
        <f t="shared" si="0"/>
        <v>31</v>
      </c>
      <c r="E24" s="20"/>
      <c r="F24" s="20"/>
      <c r="G24" s="20"/>
      <c r="H24" s="28"/>
      <c r="I24" s="28"/>
      <c r="J24" s="28"/>
      <c r="K24" s="28"/>
    </row>
    <row r="25" spans="1:13">
      <c r="A25">
        <v>2005</v>
      </c>
      <c r="B25" s="20">
        <f t="shared" si="0"/>
        <v>31.47</v>
      </c>
      <c r="C25" s="20">
        <f t="shared" si="0"/>
        <v>0.71</v>
      </c>
      <c r="D25" s="20">
        <f t="shared" si="0"/>
        <v>41.965000000000003</v>
      </c>
      <c r="E25" s="20"/>
      <c r="F25" s="20"/>
      <c r="G25" s="20"/>
      <c r="H25" s="28"/>
      <c r="I25" s="28"/>
      <c r="J25" s="28"/>
      <c r="K25" s="28"/>
    </row>
    <row r="26" spans="1:13">
      <c r="A26">
        <v>2006</v>
      </c>
      <c r="B26" s="20">
        <f t="shared" si="0"/>
        <v>31.97</v>
      </c>
      <c r="C26" s="20">
        <f t="shared" si="0"/>
        <v>1.4450000000000001</v>
      </c>
      <c r="D26" s="20">
        <f t="shared" si="0"/>
        <v>50.73</v>
      </c>
      <c r="E26" s="20"/>
      <c r="F26" s="20"/>
      <c r="G26" s="20"/>
      <c r="H26" s="28"/>
      <c r="I26" s="28"/>
    </row>
    <row r="27" spans="1:13">
      <c r="A27">
        <v>2007</v>
      </c>
      <c r="B27" s="20">
        <f t="shared" si="0"/>
        <v>31.614999999999998</v>
      </c>
      <c r="C27" s="20">
        <f t="shared" si="0"/>
        <v>2.06</v>
      </c>
      <c r="D27" s="20">
        <f t="shared" si="0"/>
        <v>49.96</v>
      </c>
      <c r="E27" s="20"/>
      <c r="F27" s="20"/>
      <c r="G27" s="20"/>
      <c r="H27" s="28"/>
      <c r="I27" s="28"/>
    </row>
    <row r="28" spans="1:13">
      <c r="A28" s="2">
        <f>+A27+1</f>
        <v>2008</v>
      </c>
      <c r="B28" s="20">
        <f t="shared" si="0"/>
        <v>36.005000000000003</v>
      </c>
      <c r="C28" s="20">
        <f t="shared" si="0"/>
        <v>2.31</v>
      </c>
      <c r="D28" s="20">
        <f t="shared" si="0"/>
        <v>54.11</v>
      </c>
      <c r="E28" s="20"/>
      <c r="F28" s="20"/>
      <c r="G28" s="20"/>
      <c r="H28" s="28"/>
      <c r="I28" s="23"/>
      <c r="J28" s="2"/>
      <c r="K28" s="2"/>
      <c r="L28" s="2"/>
      <c r="M28" s="2"/>
    </row>
    <row r="29" spans="1:13">
      <c r="A29" s="2">
        <v>2009</v>
      </c>
      <c r="B29" s="20">
        <f t="shared" si="0"/>
        <v>39.825000000000003</v>
      </c>
      <c r="C29" s="20">
        <f t="shared" si="0"/>
        <v>3.41</v>
      </c>
      <c r="D29" s="20">
        <f t="shared" si="0"/>
        <v>56.484999999999999</v>
      </c>
      <c r="E29" s="20"/>
      <c r="F29" s="20"/>
      <c r="G29" s="20"/>
      <c r="H29" s="28"/>
      <c r="I29" s="23"/>
      <c r="J29" s="11"/>
      <c r="K29" s="1"/>
      <c r="L29" s="11"/>
      <c r="M29" s="30"/>
    </row>
    <row r="30" spans="1:13">
      <c r="A30" s="2">
        <v>2010</v>
      </c>
      <c r="B30" s="20">
        <f t="shared" si="0"/>
        <v>40.35</v>
      </c>
      <c r="C30" s="20">
        <f t="shared" si="0"/>
        <v>3.0350000000000001</v>
      </c>
      <c r="D30" s="20">
        <f t="shared" si="0"/>
        <v>50.7</v>
      </c>
      <c r="E30" s="20"/>
      <c r="F30" s="20"/>
      <c r="G30" s="20"/>
      <c r="H30" s="28"/>
      <c r="I30" s="23"/>
      <c r="J30" s="11"/>
      <c r="K30" s="1"/>
      <c r="L30" s="11"/>
      <c r="M30" s="30"/>
    </row>
    <row r="31" spans="1:13">
      <c r="A31" s="2">
        <v>2011</v>
      </c>
      <c r="B31" s="20">
        <f t="shared" si="0"/>
        <v>45.104999999999997</v>
      </c>
      <c r="C31" s="20">
        <f t="shared" si="0"/>
        <v>2.62</v>
      </c>
      <c r="D31" s="20">
        <f t="shared" si="0"/>
        <v>34.75</v>
      </c>
      <c r="E31" s="4">
        <f t="shared" si="0"/>
        <v>45.104999999999997</v>
      </c>
      <c r="F31" s="4">
        <f t="shared" si="0"/>
        <v>2.62</v>
      </c>
      <c r="G31" s="20">
        <f t="shared" si="0"/>
        <v>34.75</v>
      </c>
      <c r="H31" s="28"/>
      <c r="I31" s="23"/>
      <c r="J31" s="11"/>
      <c r="K31" s="1"/>
      <c r="L31" s="11"/>
      <c r="M31" s="14"/>
    </row>
    <row r="32" spans="1:13">
      <c r="A32" s="2">
        <v>2012</v>
      </c>
      <c r="B32" s="20"/>
      <c r="C32" s="20"/>
      <c r="D32" s="20"/>
      <c r="E32" s="4">
        <f>+E14/1000</f>
        <v>41.239929284525786</v>
      </c>
      <c r="F32" s="4">
        <f>+F14/1000</f>
        <v>0.9720273207078548</v>
      </c>
      <c r="G32" s="20">
        <f>+G14/1000</f>
        <v>13.966185351502014</v>
      </c>
      <c r="H32" s="28"/>
      <c r="I32" s="28"/>
      <c r="J32" s="11"/>
      <c r="K32" s="1"/>
      <c r="L32" s="11"/>
      <c r="M32" s="14"/>
    </row>
    <row r="33" spans="1:13">
      <c r="A33" s="5"/>
      <c r="B33" s="20"/>
      <c r="C33" s="20"/>
      <c r="D33" s="20"/>
      <c r="E33" s="20"/>
      <c r="F33" s="20"/>
      <c r="G33" s="20"/>
      <c r="H33" s="28"/>
      <c r="I33" s="28"/>
      <c r="J33" s="11"/>
      <c r="K33" s="1"/>
      <c r="L33" s="11"/>
      <c r="M33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P33"/>
  <sheetViews>
    <sheetView workbookViewId="0">
      <selection activeCell="A34" sqref="A34"/>
    </sheetView>
  </sheetViews>
  <sheetFormatPr defaultRowHeight="14.25"/>
  <cols>
    <col min="12" max="12" width="10" bestFit="1" customWidth="1"/>
  </cols>
  <sheetData>
    <row r="2" spans="1:15">
      <c r="A2" s="7" t="s">
        <v>22</v>
      </c>
      <c r="L2" s="8"/>
      <c r="M2" s="8"/>
      <c r="N2" s="8"/>
    </row>
    <row r="3" spans="1:15">
      <c r="A3" s="7"/>
      <c r="L3" s="8"/>
      <c r="M3" s="8"/>
      <c r="N3" s="8"/>
    </row>
    <row r="4" spans="1:15">
      <c r="B4" s="2" t="s">
        <v>24</v>
      </c>
      <c r="C4" s="2" t="s">
        <v>25</v>
      </c>
      <c r="D4" s="2" t="s">
        <v>6</v>
      </c>
      <c r="E4" s="2" t="s">
        <v>24</v>
      </c>
      <c r="F4" s="2" t="s">
        <v>25</v>
      </c>
      <c r="G4" s="2" t="s">
        <v>6</v>
      </c>
      <c r="H4" s="2"/>
      <c r="I4" s="2" t="s">
        <v>8</v>
      </c>
    </row>
    <row r="5" spans="1:15">
      <c r="A5">
        <v>2003</v>
      </c>
      <c r="B5">
        <v>1265</v>
      </c>
      <c r="C5">
        <v>135</v>
      </c>
      <c r="D5">
        <v>5075</v>
      </c>
      <c r="E5" s="2"/>
      <c r="F5" s="2"/>
      <c r="G5" s="2"/>
      <c r="H5" s="2"/>
      <c r="I5">
        <v>6270</v>
      </c>
    </row>
    <row r="6" spans="1:15">
      <c r="A6">
        <v>2004</v>
      </c>
      <c r="B6">
        <v>1255</v>
      </c>
      <c r="C6">
        <v>135</v>
      </c>
      <c r="D6">
        <v>4380</v>
      </c>
      <c r="E6" s="2"/>
      <c r="F6" s="2"/>
      <c r="G6" s="2"/>
      <c r="H6" s="2"/>
      <c r="I6">
        <v>5435</v>
      </c>
    </row>
    <row r="7" spans="1:15">
      <c r="A7">
        <v>2005</v>
      </c>
      <c r="B7">
        <v>1125</v>
      </c>
      <c r="C7">
        <v>130</v>
      </c>
      <c r="D7">
        <v>7830</v>
      </c>
      <c r="E7" s="2"/>
      <c r="F7" s="2"/>
      <c r="G7" s="2"/>
      <c r="H7" s="2"/>
      <c r="I7">
        <v>8185</v>
      </c>
    </row>
    <row r="8" spans="1:15">
      <c r="A8">
        <v>2006</v>
      </c>
      <c r="B8">
        <v>1065</v>
      </c>
      <c r="C8">
        <v>175</v>
      </c>
      <c r="D8">
        <v>6885</v>
      </c>
      <c r="E8" s="2"/>
      <c r="F8" s="2"/>
      <c r="G8" s="2"/>
      <c r="H8" s="2"/>
      <c r="I8">
        <v>7580</v>
      </c>
    </row>
    <row r="9" spans="1:15">
      <c r="A9">
        <v>2007</v>
      </c>
      <c r="B9">
        <v>1125</v>
      </c>
      <c r="C9">
        <v>155</v>
      </c>
      <c r="D9">
        <v>4080</v>
      </c>
      <c r="E9" s="2"/>
      <c r="F9" s="2"/>
      <c r="G9" s="2"/>
      <c r="H9" s="2"/>
      <c r="I9">
        <v>4885</v>
      </c>
      <c r="O9" s="9"/>
    </row>
    <row r="10" spans="1:15">
      <c r="A10" s="2">
        <f>+A9+1</f>
        <v>2008</v>
      </c>
      <c r="B10">
        <v>1250</v>
      </c>
      <c r="C10">
        <v>200</v>
      </c>
      <c r="D10">
        <v>5575</v>
      </c>
      <c r="I10">
        <v>6550</v>
      </c>
      <c r="J10" s="6"/>
      <c r="K10" s="6"/>
      <c r="O10" s="9"/>
    </row>
    <row r="11" spans="1:15">
      <c r="A11" s="2">
        <v>2009</v>
      </c>
      <c r="B11">
        <v>1385</v>
      </c>
      <c r="C11">
        <v>195</v>
      </c>
      <c r="D11">
        <v>6130</v>
      </c>
      <c r="I11">
        <v>7105</v>
      </c>
      <c r="J11" s="6"/>
      <c r="K11" s="6"/>
      <c r="L11" s="6"/>
      <c r="M11" s="6"/>
    </row>
    <row r="12" spans="1:15">
      <c r="A12" s="2">
        <v>2010</v>
      </c>
      <c r="B12">
        <v>1685</v>
      </c>
      <c r="C12">
        <v>360</v>
      </c>
      <c r="D12">
        <v>4870</v>
      </c>
      <c r="I12">
        <v>6155</v>
      </c>
      <c r="J12" s="6"/>
      <c r="K12" s="6"/>
      <c r="O12" s="9"/>
    </row>
    <row r="13" spans="1:15">
      <c r="A13" s="2">
        <v>2011</v>
      </c>
      <c r="B13">
        <v>2105</v>
      </c>
      <c r="C13">
        <v>395</v>
      </c>
      <c r="D13">
        <v>4695</v>
      </c>
      <c r="E13">
        <f>+B13</f>
        <v>2105</v>
      </c>
      <c r="F13">
        <f>+C13</f>
        <v>395</v>
      </c>
      <c r="G13">
        <f>+D13</f>
        <v>4695</v>
      </c>
      <c r="I13">
        <v>6410</v>
      </c>
      <c r="J13" s="6"/>
      <c r="K13" s="6"/>
      <c r="O13" s="9"/>
    </row>
    <row r="14" spans="1:15">
      <c r="A14" s="2">
        <v>2012</v>
      </c>
      <c r="E14" s="20">
        <f>+B13*E18/E17</f>
        <v>1438.3705650459922</v>
      </c>
      <c r="F14" s="20">
        <f>+C13*F18/F17</f>
        <v>241.1166253101737</v>
      </c>
      <c r="G14" s="20">
        <f>+D13*G18/G17</f>
        <v>3186.6800804828972</v>
      </c>
      <c r="H14" s="20"/>
      <c r="I14" s="20">
        <f>+I13*I18/I17</f>
        <v>4335.4127671462493</v>
      </c>
      <c r="J14" s="6"/>
      <c r="K14" s="6"/>
      <c r="L14" s="6"/>
      <c r="M14" s="6"/>
    </row>
    <row r="15" spans="1:15">
      <c r="A15" s="5"/>
      <c r="B15" s="20"/>
      <c r="C15" s="20"/>
      <c r="D15" s="20"/>
      <c r="E15" s="20"/>
      <c r="F15" s="20"/>
      <c r="G15" s="20"/>
      <c r="H15" s="20"/>
      <c r="I15" s="20"/>
      <c r="J15" s="6"/>
      <c r="K15" s="6"/>
      <c r="L15" s="6"/>
      <c r="M15" s="6"/>
    </row>
    <row r="16" spans="1:15">
      <c r="A16" s="19" t="s">
        <v>17</v>
      </c>
      <c r="I16" s="9"/>
      <c r="J16" s="6"/>
      <c r="K16" s="6"/>
      <c r="L16" s="6"/>
      <c r="M16" s="6"/>
    </row>
    <row r="17" spans="1:16">
      <c r="A17" s="5">
        <v>2011</v>
      </c>
      <c r="E17">
        <v>2283</v>
      </c>
      <c r="F17">
        <v>403</v>
      </c>
      <c r="G17">
        <v>4473</v>
      </c>
      <c r="I17" s="9">
        <v>7159</v>
      </c>
      <c r="J17" s="6"/>
      <c r="K17" s="6"/>
      <c r="L17" s="6"/>
      <c r="P17" s="9"/>
    </row>
    <row r="18" spans="1:16">
      <c r="A18" s="5">
        <v>2012</v>
      </c>
      <c r="E18">
        <v>1560</v>
      </c>
      <c r="F18">
        <v>246</v>
      </c>
      <c r="G18">
        <v>3036</v>
      </c>
      <c r="I18" s="9">
        <v>4842</v>
      </c>
      <c r="J18" s="6"/>
      <c r="K18" s="6"/>
      <c r="L18" s="6"/>
      <c r="P18" s="9"/>
    </row>
    <row r="19" spans="1:16">
      <c r="A19" s="5"/>
      <c r="I19" s="9"/>
      <c r="J19" s="6"/>
      <c r="K19" s="6"/>
      <c r="L19" s="6"/>
      <c r="M19" s="6"/>
    </row>
    <row r="20" spans="1:16">
      <c r="A20" s="19"/>
      <c r="I20" s="9"/>
      <c r="J20" s="6"/>
      <c r="K20" s="6"/>
      <c r="L20" s="6"/>
      <c r="M20" s="6"/>
    </row>
    <row r="21" spans="1:16">
      <c r="A21" s="19" t="s">
        <v>12</v>
      </c>
      <c r="D21" s="28"/>
      <c r="E21" s="28"/>
      <c r="F21" s="28"/>
      <c r="G21" s="28"/>
      <c r="H21" s="28"/>
    </row>
    <row r="22" spans="1:16">
      <c r="A22" s="5"/>
      <c r="B22" s="2" t="s">
        <v>24</v>
      </c>
      <c r="C22" s="2" t="s">
        <v>25</v>
      </c>
      <c r="D22" s="2" t="s">
        <v>6</v>
      </c>
      <c r="E22" s="2" t="s">
        <v>24</v>
      </c>
      <c r="F22" s="2" t="s">
        <v>25</v>
      </c>
      <c r="G22" s="2" t="s">
        <v>6</v>
      </c>
      <c r="H22" s="28"/>
    </row>
    <row r="23" spans="1:16">
      <c r="A23">
        <v>2003</v>
      </c>
      <c r="B23" s="25">
        <f t="shared" ref="B23:D30" si="0">+B5/1000</f>
        <v>1.2649999999999999</v>
      </c>
      <c r="C23" s="25">
        <f t="shared" si="0"/>
        <v>0.13500000000000001</v>
      </c>
      <c r="D23" s="20">
        <f t="shared" si="0"/>
        <v>5.0750000000000002</v>
      </c>
      <c r="E23" s="20"/>
      <c r="F23" s="20"/>
      <c r="G23" s="20"/>
      <c r="H23" s="28"/>
      <c r="I23" s="28"/>
    </row>
    <row r="24" spans="1:16">
      <c r="A24">
        <v>2004</v>
      </c>
      <c r="B24" s="25">
        <f t="shared" si="0"/>
        <v>1.2549999999999999</v>
      </c>
      <c r="C24" s="25">
        <f t="shared" ref="C24" si="1">+C6/1000</f>
        <v>0.13500000000000001</v>
      </c>
      <c r="D24" s="20">
        <f t="shared" si="0"/>
        <v>4.38</v>
      </c>
      <c r="E24" s="20"/>
      <c r="F24" s="20"/>
      <c r="G24" s="20"/>
      <c r="H24" s="28"/>
      <c r="I24" s="28"/>
      <c r="J24" s="28"/>
      <c r="K24" s="28"/>
    </row>
    <row r="25" spans="1:16">
      <c r="A25">
        <v>2005</v>
      </c>
      <c r="B25" s="25">
        <f t="shared" si="0"/>
        <v>1.125</v>
      </c>
      <c r="C25" s="25">
        <f t="shared" ref="C25" si="2">+C7/1000</f>
        <v>0.13</v>
      </c>
      <c r="D25" s="20">
        <f t="shared" si="0"/>
        <v>7.83</v>
      </c>
      <c r="E25" s="20"/>
      <c r="F25" s="20"/>
      <c r="G25" s="20"/>
      <c r="H25" s="28"/>
      <c r="I25" s="28"/>
      <c r="J25" s="28"/>
      <c r="K25" s="28"/>
    </row>
    <row r="26" spans="1:16">
      <c r="A26">
        <v>2006</v>
      </c>
      <c r="B26" s="25">
        <f t="shared" si="0"/>
        <v>1.0649999999999999</v>
      </c>
      <c r="C26" s="25">
        <f t="shared" ref="C26" si="3">+C8/1000</f>
        <v>0.17499999999999999</v>
      </c>
      <c r="D26" s="20">
        <f t="shared" si="0"/>
        <v>6.8849999999999998</v>
      </c>
      <c r="E26" s="20"/>
      <c r="F26" s="20"/>
      <c r="G26" s="20"/>
      <c r="H26" s="28"/>
      <c r="I26" s="28"/>
    </row>
    <row r="27" spans="1:16">
      <c r="A27">
        <v>2007</v>
      </c>
      <c r="B27" s="25">
        <f t="shared" si="0"/>
        <v>1.125</v>
      </c>
      <c r="C27" s="25">
        <f t="shared" ref="C27" si="4">+C9/1000</f>
        <v>0.155</v>
      </c>
      <c r="D27" s="20">
        <f t="shared" si="0"/>
        <v>4.08</v>
      </c>
      <c r="E27" s="20"/>
      <c r="F27" s="20"/>
      <c r="G27" s="20"/>
      <c r="H27" s="28"/>
      <c r="I27" s="28"/>
    </row>
    <row r="28" spans="1:16">
      <c r="A28" s="2">
        <f>+A27+1</f>
        <v>2008</v>
      </c>
      <c r="B28" s="25">
        <f t="shared" si="0"/>
        <v>1.25</v>
      </c>
      <c r="C28" s="25">
        <f t="shared" ref="C28" si="5">+C10/1000</f>
        <v>0.2</v>
      </c>
      <c r="D28" s="20">
        <f t="shared" si="0"/>
        <v>5.5750000000000002</v>
      </c>
      <c r="E28" s="20"/>
      <c r="F28" s="20"/>
      <c r="G28" s="20"/>
      <c r="H28" s="28"/>
      <c r="I28" s="28"/>
      <c r="J28" s="2"/>
      <c r="K28" s="2"/>
      <c r="L28" s="2"/>
      <c r="M28" s="2"/>
    </row>
    <row r="29" spans="1:16">
      <c r="A29" s="2">
        <v>2009</v>
      </c>
      <c r="B29" s="25">
        <f t="shared" si="0"/>
        <v>1.385</v>
      </c>
      <c r="C29" s="25">
        <f t="shared" ref="C29" si="6">+C11/1000</f>
        <v>0.19500000000000001</v>
      </c>
      <c r="D29" s="20">
        <f t="shared" si="0"/>
        <v>6.13</v>
      </c>
      <c r="E29" s="20"/>
      <c r="F29" s="20"/>
      <c r="G29" s="20"/>
      <c r="H29" s="28"/>
      <c r="I29" s="28"/>
      <c r="J29" s="11"/>
      <c r="K29" s="1"/>
      <c r="L29" s="11"/>
      <c r="M29" s="14"/>
    </row>
    <row r="30" spans="1:16">
      <c r="A30" s="2">
        <v>2010</v>
      </c>
      <c r="B30" s="25">
        <f t="shared" si="0"/>
        <v>1.6850000000000001</v>
      </c>
      <c r="C30" s="25">
        <f t="shared" ref="C30" si="7">+C12/1000</f>
        <v>0.36</v>
      </c>
      <c r="D30" s="20">
        <f t="shared" si="0"/>
        <v>4.87</v>
      </c>
      <c r="E30" s="20"/>
      <c r="F30" s="20"/>
      <c r="G30" s="20"/>
      <c r="H30" s="28"/>
      <c r="I30" s="28"/>
      <c r="J30" s="11"/>
      <c r="K30" s="1"/>
      <c r="L30" s="11"/>
      <c r="M30" s="14"/>
    </row>
    <row r="31" spans="1:16">
      <c r="A31" s="2">
        <v>2011</v>
      </c>
      <c r="B31" s="25">
        <f t="shared" ref="B31:G31" si="8">+B13/1000</f>
        <v>2.105</v>
      </c>
      <c r="C31" s="25">
        <f t="shared" si="8"/>
        <v>0.39500000000000002</v>
      </c>
      <c r="D31" s="20">
        <f t="shared" si="8"/>
        <v>4.6950000000000003</v>
      </c>
      <c r="E31" s="25">
        <f t="shared" si="8"/>
        <v>2.105</v>
      </c>
      <c r="F31" s="25">
        <f t="shared" ref="F31" si="9">+F13/1000</f>
        <v>0.39500000000000002</v>
      </c>
      <c r="G31" s="20">
        <f t="shared" si="8"/>
        <v>4.6950000000000003</v>
      </c>
      <c r="H31" s="28"/>
      <c r="I31" s="28"/>
      <c r="J31" s="11"/>
      <c r="K31" s="1"/>
      <c r="L31" s="11"/>
      <c r="M31" s="14"/>
    </row>
    <row r="32" spans="1:16">
      <c r="A32" s="2">
        <v>2012</v>
      </c>
      <c r="B32" s="20"/>
      <c r="C32" s="20"/>
      <c r="D32" s="20"/>
      <c r="E32" s="25">
        <f>+E14/1000</f>
        <v>1.4383705650459921</v>
      </c>
      <c r="F32" s="25">
        <f t="shared" ref="F32" si="10">+F14/1000</f>
        <v>0.24111662531017369</v>
      </c>
      <c r="G32" s="20">
        <f>+G14/1000</f>
        <v>3.1866800804828972</v>
      </c>
      <c r="H32" s="28"/>
      <c r="I32" s="28"/>
      <c r="J32" s="11"/>
      <c r="K32" s="1"/>
      <c r="L32" s="11"/>
      <c r="M32" s="14"/>
    </row>
    <row r="33" spans="1:13">
      <c r="A33" s="5"/>
      <c r="B33" s="20"/>
      <c r="C33" s="20"/>
      <c r="D33" s="20"/>
      <c r="E33" s="20"/>
      <c r="F33" s="20"/>
      <c r="G33" s="20"/>
      <c r="H33" s="28"/>
      <c r="I33" s="28"/>
      <c r="J33" s="11"/>
      <c r="K33" s="1"/>
      <c r="L33" s="11"/>
      <c r="M33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N36"/>
  <sheetViews>
    <sheetView workbookViewId="0">
      <selection activeCell="L17" sqref="L17:O19"/>
    </sheetView>
  </sheetViews>
  <sheetFormatPr defaultRowHeight="14.25"/>
  <cols>
    <col min="11" max="11" width="10" bestFit="1" customWidth="1"/>
    <col min="12" max="12" width="11.796875" customWidth="1"/>
  </cols>
  <sheetData>
    <row r="2" spans="1:14">
      <c r="A2" s="7" t="s">
        <v>22</v>
      </c>
      <c r="K2" s="8"/>
      <c r="L2" s="8"/>
      <c r="M2" s="8"/>
    </row>
    <row r="3" spans="1:14">
      <c r="A3" s="7"/>
      <c r="K3" s="8"/>
      <c r="L3" s="8"/>
      <c r="M3" s="8"/>
    </row>
    <row r="4" spans="1:14">
      <c r="B4" s="2" t="s">
        <v>24</v>
      </c>
      <c r="C4" s="2" t="s">
        <v>25</v>
      </c>
      <c r="D4" s="2" t="s">
        <v>6</v>
      </c>
      <c r="E4" s="2" t="s">
        <v>24</v>
      </c>
      <c r="F4" s="2" t="s">
        <v>25</v>
      </c>
      <c r="G4" s="2" t="s">
        <v>6</v>
      </c>
      <c r="H4" s="2" t="s">
        <v>8</v>
      </c>
    </row>
    <row r="5" spans="1:14">
      <c r="A5">
        <v>2003</v>
      </c>
      <c r="B5">
        <v>1810</v>
      </c>
      <c r="C5">
        <v>120</v>
      </c>
      <c r="D5">
        <v>31205</v>
      </c>
      <c r="E5" s="2"/>
      <c r="F5" s="2"/>
      <c r="G5" s="2"/>
      <c r="H5">
        <v>33135</v>
      </c>
    </row>
    <row r="6" spans="1:14">
      <c r="A6">
        <v>2004</v>
      </c>
      <c r="B6">
        <v>1775</v>
      </c>
      <c r="C6">
        <v>375</v>
      </c>
      <c r="D6">
        <v>28055</v>
      </c>
      <c r="E6" s="2"/>
      <c r="F6" s="2"/>
      <c r="G6" s="2"/>
      <c r="H6">
        <v>30205</v>
      </c>
    </row>
    <row r="7" spans="1:14">
      <c r="A7">
        <v>2005</v>
      </c>
      <c r="B7">
        <v>1560</v>
      </c>
      <c r="C7">
        <v>410</v>
      </c>
      <c r="D7">
        <v>27540</v>
      </c>
      <c r="E7" s="2"/>
      <c r="F7" s="2"/>
      <c r="G7" s="2"/>
      <c r="H7">
        <v>29510</v>
      </c>
    </row>
    <row r="8" spans="1:14">
      <c r="A8">
        <v>2006</v>
      </c>
      <c r="B8">
        <v>1745</v>
      </c>
      <c r="C8">
        <v>475</v>
      </c>
      <c r="D8">
        <v>24820</v>
      </c>
      <c r="E8" s="2"/>
      <c r="F8" s="2"/>
      <c r="G8" s="2"/>
      <c r="H8">
        <v>27040</v>
      </c>
    </row>
    <row r="9" spans="1:14">
      <c r="A9">
        <v>2007</v>
      </c>
      <c r="B9">
        <v>1385</v>
      </c>
      <c r="C9">
        <v>650</v>
      </c>
      <c r="D9">
        <v>21475</v>
      </c>
      <c r="E9" s="2"/>
      <c r="F9" s="2"/>
      <c r="G9" s="2"/>
      <c r="H9">
        <v>23510</v>
      </c>
    </row>
    <row r="10" spans="1:14">
      <c r="A10" s="2">
        <f>+A9+1</f>
        <v>2008</v>
      </c>
      <c r="B10">
        <v>1565</v>
      </c>
      <c r="C10">
        <v>580</v>
      </c>
      <c r="D10">
        <v>22015</v>
      </c>
      <c r="H10">
        <v>24160</v>
      </c>
      <c r="I10" s="6"/>
      <c r="J10" s="6"/>
      <c r="L10" s="6"/>
    </row>
    <row r="11" spans="1:14">
      <c r="A11" s="2">
        <v>2009</v>
      </c>
      <c r="B11">
        <v>1450</v>
      </c>
      <c r="C11">
        <v>565</v>
      </c>
      <c r="D11">
        <v>18750</v>
      </c>
      <c r="H11">
        <v>20770</v>
      </c>
      <c r="I11" s="6"/>
      <c r="J11" s="6"/>
      <c r="L11" s="6"/>
    </row>
    <row r="12" spans="1:14">
      <c r="A12" s="2">
        <v>2010</v>
      </c>
      <c r="B12">
        <v>1295</v>
      </c>
      <c r="C12">
        <v>460</v>
      </c>
      <c r="D12">
        <v>15515</v>
      </c>
      <c r="H12">
        <v>17270</v>
      </c>
      <c r="I12" s="6"/>
      <c r="J12" s="6"/>
      <c r="N12" s="9"/>
    </row>
    <row r="13" spans="1:14">
      <c r="A13" s="2">
        <v>2011</v>
      </c>
      <c r="B13">
        <v>1220</v>
      </c>
      <c r="C13">
        <v>425</v>
      </c>
      <c r="D13">
        <v>12545</v>
      </c>
      <c r="E13">
        <f>+B13</f>
        <v>1220</v>
      </c>
      <c r="F13">
        <f>+C13</f>
        <v>425</v>
      </c>
      <c r="G13">
        <f>+D13</f>
        <v>12545</v>
      </c>
      <c r="H13">
        <v>14190</v>
      </c>
      <c r="I13" s="6"/>
      <c r="J13" s="6"/>
      <c r="N13" s="9"/>
    </row>
    <row r="14" spans="1:14">
      <c r="A14" s="2">
        <v>2012</v>
      </c>
      <c r="E14" s="20">
        <f>+B13*E18/E17</f>
        <v>624.17871900826447</v>
      </c>
      <c r="F14" s="20">
        <f>+C13*F18/F17</f>
        <v>374.54337899543378</v>
      </c>
      <c r="G14" s="20">
        <f>+D13*G18/G17</f>
        <v>8687.3788853161841</v>
      </c>
      <c r="H14" s="20">
        <f>+H13*H18/H17</f>
        <v>9183.967741935483</v>
      </c>
      <c r="I14" s="6"/>
      <c r="J14" s="6"/>
      <c r="K14" s="6"/>
      <c r="L14" s="6"/>
    </row>
    <row r="15" spans="1:14">
      <c r="A15" s="5"/>
      <c r="B15" s="20"/>
      <c r="C15" s="20"/>
      <c r="D15" s="20"/>
      <c r="E15" s="20"/>
      <c r="G15" s="20"/>
      <c r="H15" s="20"/>
      <c r="I15" s="6"/>
      <c r="J15" s="6"/>
      <c r="K15" s="6"/>
      <c r="L15" s="6"/>
    </row>
    <row r="16" spans="1:14">
      <c r="A16" s="19" t="s">
        <v>17</v>
      </c>
      <c r="H16" s="9"/>
      <c r="I16" s="6"/>
      <c r="J16" s="6"/>
      <c r="K16" s="6"/>
    </row>
    <row r="17" spans="1:12">
      <c r="A17" s="5">
        <v>2011</v>
      </c>
      <c r="E17">
        <v>3872</v>
      </c>
      <c r="F17" s="4">
        <v>438</v>
      </c>
      <c r="G17">
        <v>9330</v>
      </c>
      <c r="H17">
        <v>13640</v>
      </c>
      <c r="I17" s="6"/>
      <c r="J17" s="6"/>
      <c r="K17" s="6"/>
      <c r="L17" s="4"/>
    </row>
    <row r="18" spans="1:12">
      <c r="A18" s="5">
        <v>2012</v>
      </c>
      <c r="E18">
        <v>1981</v>
      </c>
      <c r="F18" s="4">
        <v>386</v>
      </c>
      <c r="G18">
        <v>6461</v>
      </c>
      <c r="H18">
        <v>8828</v>
      </c>
      <c r="I18" s="6"/>
      <c r="J18" s="6"/>
      <c r="K18" s="6"/>
      <c r="L18" s="4"/>
    </row>
    <row r="19" spans="1:12">
      <c r="A19" s="5"/>
      <c r="H19" s="9"/>
      <c r="I19" s="6"/>
      <c r="J19" s="6"/>
      <c r="K19" s="6"/>
      <c r="L19" s="6"/>
    </row>
    <row r="20" spans="1:12">
      <c r="A20" s="19"/>
      <c r="H20" s="9"/>
      <c r="I20" s="6"/>
      <c r="J20" s="6"/>
      <c r="K20" s="6"/>
      <c r="L20" s="6"/>
    </row>
    <row r="21" spans="1:12">
      <c r="A21" s="19" t="s">
        <v>12</v>
      </c>
      <c r="D21" s="28"/>
      <c r="E21" s="28"/>
      <c r="F21" s="28"/>
      <c r="G21" s="28"/>
    </row>
    <row r="22" spans="1:12">
      <c r="A22" s="5"/>
      <c r="B22" s="2" t="s">
        <v>24</v>
      </c>
      <c r="C22" s="2" t="s">
        <v>25</v>
      </c>
      <c r="D22" s="2" t="s">
        <v>6</v>
      </c>
      <c r="E22" s="2" t="s">
        <v>24</v>
      </c>
      <c r="F22" s="2" t="s">
        <v>25</v>
      </c>
      <c r="G22" s="2" t="s">
        <v>6</v>
      </c>
    </row>
    <row r="23" spans="1:12">
      <c r="A23">
        <v>2003</v>
      </c>
      <c r="B23" s="25">
        <f>+B5/1000</f>
        <v>1.81</v>
      </c>
      <c r="C23" s="25">
        <f>+C5/1000</f>
        <v>0.12</v>
      </c>
      <c r="D23" s="25">
        <f t="shared" ref="B23:G31" si="0">+D5/1000</f>
        <v>31.204999999999998</v>
      </c>
      <c r="E23" s="25"/>
      <c r="F23" s="25"/>
      <c r="G23" s="25"/>
      <c r="H23" s="28"/>
    </row>
    <row r="24" spans="1:12">
      <c r="A24">
        <v>2004</v>
      </c>
      <c r="B24" s="25">
        <f t="shared" si="0"/>
        <v>1.7749999999999999</v>
      </c>
      <c r="C24" s="25">
        <f t="shared" si="0"/>
        <v>0.375</v>
      </c>
      <c r="D24" s="25">
        <f t="shared" si="0"/>
        <v>28.055</v>
      </c>
      <c r="E24" s="25"/>
      <c r="F24" s="25"/>
      <c r="G24" s="25"/>
      <c r="H24" s="28"/>
      <c r="I24" s="28"/>
      <c r="J24" s="28"/>
    </row>
    <row r="25" spans="1:12">
      <c r="A25">
        <v>2005</v>
      </c>
      <c r="B25" s="25">
        <f t="shared" si="0"/>
        <v>1.56</v>
      </c>
      <c r="C25" s="25">
        <f t="shared" si="0"/>
        <v>0.41</v>
      </c>
      <c r="D25" s="25">
        <f t="shared" si="0"/>
        <v>27.54</v>
      </c>
      <c r="E25" s="25"/>
      <c r="F25" s="25"/>
      <c r="G25" s="25"/>
      <c r="H25" s="28"/>
      <c r="I25" s="28"/>
      <c r="J25" s="28"/>
    </row>
    <row r="26" spans="1:12">
      <c r="A26">
        <v>2006</v>
      </c>
      <c r="B26" s="25">
        <f t="shared" si="0"/>
        <v>1.7450000000000001</v>
      </c>
      <c r="C26" s="25">
        <f t="shared" si="0"/>
        <v>0.47499999999999998</v>
      </c>
      <c r="D26" s="25">
        <f t="shared" si="0"/>
        <v>24.82</v>
      </c>
      <c r="E26" s="25"/>
      <c r="F26" s="25"/>
      <c r="G26" s="25"/>
      <c r="H26" s="28"/>
    </row>
    <row r="27" spans="1:12">
      <c r="A27">
        <v>2007</v>
      </c>
      <c r="B27" s="25">
        <f t="shared" si="0"/>
        <v>1.385</v>
      </c>
      <c r="C27" s="25">
        <f t="shared" si="0"/>
        <v>0.65</v>
      </c>
      <c r="D27" s="25">
        <f t="shared" si="0"/>
        <v>21.475000000000001</v>
      </c>
      <c r="E27" s="25"/>
      <c r="F27" s="25"/>
      <c r="G27" s="25"/>
      <c r="H27" s="28"/>
    </row>
    <row r="28" spans="1:12">
      <c r="A28" s="2">
        <f>+A27+1</f>
        <v>2008</v>
      </c>
      <c r="B28" s="25">
        <f t="shared" si="0"/>
        <v>1.5649999999999999</v>
      </c>
      <c r="C28" s="25">
        <f t="shared" si="0"/>
        <v>0.57999999999999996</v>
      </c>
      <c r="D28" s="25">
        <f t="shared" si="0"/>
        <v>22.015000000000001</v>
      </c>
      <c r="E28" s="25"/>
      <c r="F28" s="25"/>
      <c r="G28" s="25"/>
      <c r="H28" s="28"/>
      <c r="I28" s="2"/>
      <c r="J28" s="2"/>
      <c r="K28" s="2"/>
      <c r="L28" s="2"/>
    </row>
    <row r="29" spans="1:12">
      <c r="A29" s="2">
        <v>2009</v>
      </c>
      <c r="B29" s="25">
        <f t="shared" si="0"/>
        <v>1.45</v>
      </c>
      <c r="C29" s="25">
        <f t="shared" si="0"/>
        <v>0.56499999999999995</v>
      </c>
      <c r="D29" s="25">
        <f t="shared" si="0"/>
        <v>18.75</v>
      </c>
      <c r="E29" s="25"/>
      <c r="F29" s="25"/>
      <c r="G29" s="25"/>
      <c r="H29" s="28"/>
      <c r="I29" s="11"/>
      <c r="J29" s="1"/>
      <c r="K29" s="11"/>
      <c r="L29" s="30"/>
    </row>
    <row r="30" spans="1:12">
      <c r="A30" s="2">
        <v>2010</v>
      </c>
      <c r="B30" s="25">
        <f t="shared" si="0"/>
        <v>1.2949999999999999</v>
      </c>
      <c r="C30" s="25">
        <f t="shared" si="0"/>
        <v>0.46</v>
      </c>
      <c r="D30" s="25">
        <f t="shared" si="0"/>
        <v>15.515000000000001</v>
      </c>
      <c r="E30" s="25"/>
      <c r="F30" s="25"/>
      <c r="G30" s="25"/>
      <c r="H30" s="28"/>
      <c r="I30" s="11"/>
      <c r="J30" s="1"/>
      <c r="K30" s="11"/>
      <c r="L30" s="30"/>
    </row>
    <row r="31" spans="1:12">
      <c r="A31" s="2">
        <v>2011</v>
      </c>
      <c r="B31" s="25">
        <f t="shared" si="0"/>
        <v>1.22</v>
      </c>
      <c r="C31" s="25">
        <f t="shared" si="0"/>
        <v>0.42499999999999999</v>
      </c>
      <c r="D31" s="25">
        <f t="shared" si="0"/>
        <v>12.545</v>
      </c>
      <c r="E31" s="31">
        <f t="shared" si="0"/>
        <v>1.22</v>
      </c>
      <c r="F31" s="31">
        <f t="shared" si="0"/>
        <v>0.42499999999999999</v>
      </c>
      <c r="G31" s="31">
        <f t="shared" si="0"/>
        <v>12.545</v>
      </c>
      <c r="H31" s="28"/>
      <c r="I31" s="11"/>
      <c r="J31" s="1"/>
      <c r="K31" s="11"/>
      <c r="L31" s="14"/>
    </row>
    <row r="32" spans="1:12">
      <c r="A32" s="2">
        <v>2012</v>
      </c>
      <c r="B32" s="25"/>
      <c r="C32" s="25"/>
      <c r="D32" s="25"/>
      <c r="E32" s="31">
        <f>+E14/1000</f>
        <v>0.62417871900826449</v>
      </c>
      <c r="F32" s="31">
        <f t="shared" ref="F32:G32" si="1">+F14/1000</f>
        <v>0.37454337899543377</v>
      </c>
      <c r="G32" s="31">
        <f t="shared" si="1"/>
        <v>8.6873788853161837</v>
      </c>
      <c r="H32" s="28"/>
      <c r="I32" s="11"/>
      <c r="J32" s="1"/>
      <c r="K32" s="11"/>
      <c r="L32" s="14"/>
    </row>
    <row r="33" spans="1:12">
      <c r="A33" s="5"/>
      <c r="B33" s="25"/>
      <c r="C33" s="25"/>
      <c r="D33" s="25"/>
      <c r="E33" s="25"/>
      <c r="F33" s="25"/>
      <c r="G33" s="25"/>
      <c r="H33" s="28"/>
      <c r="I33" s="11"/>
      <c r="J33" s="1"/>
      <c r="K33" s="11"/>
      <c r="L33" s="14"/>
    </row>
    <row r="36" spans="1:12">
      <c r="K36" s="3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G24" sqref="G24"/>
    </sheetView>
  </sheetViews>
  <sheetFormatPr defaultRowHeight="14.25"/>
  <sheetData>
    <row r="1" spans="1:12">
      <c r="A1" s="7" t="s">
        <v>14</v>
      </c>
    </row>
    <row r="2" spans="1:12">
      <c r="B2" t="s">
        <v>3</v>
      </c>
      <c r="C2" t="s">
        <v>4</v>
      </c>
    </row>
    <row r="3" spans="1:12">
      <c r="A3" s="5">
        <v>2008</v>
      </c>
      <c r="B3" s="8">
        <v>3250</v>
      </c>
      <c r="C3" s="8">
        <v>1297</v>
      </c>
      <c r="D3" s="8">
        <v>1682</v>
      </c>
      <c r="E3" s="8">
        <v>5961</v>
      </c>
    </row>
    <row r="4" spans="1:12">
      <c r="A4" s="5">
        <v>2009</v>
      </c>
      <c r="B4" s="8">
        <v>3287</v>
      </c>
      <c r="C4" s="8">
        <v>1250</v>
      </c>
      <c r="D4" s="8">
        <v>1613</v>
      </c>
      <c r="E4" s="8">
        <v>5548</v>
      </c>
      <c r="H4" s="8"/>
      <c r="I4" s="8"/>
      <c r="J4" s="8"/>
    </row>
    <row r="5" spans="1:12">
      <c r="A5" s="5">
        <v>2010</v>
      </c>
      <c r="B5" s="8">
        <v>3489</v>
      </c>
      <c r="C5" s="8">
        <v>1225</v>
      </c>
      <c r="D5" s="8">
        <v>1486</v>
      </c>
      <c r="E5" s="8">
        <v>4817</v>
      </c>
      <c r="H5" s="8"/>
      <c r="I5" s="8"/>
      <c r="J5" s="8"/>
    </row>
    <row r="6" spans="1:12">
      <c r="A6" s="5">
        <v>2011</v>
      </c>
      <c r="B6" s="8">
        <v>3851</v>
      </c>
      <c r="C6" s="8">
        <v>1229</v>
      </c>
      <c r="D6" s="8">
        <v>1213</v>
      </c>
      <c r="E6" s="8">
        <v>4466</v>
      </c>
      <c r="H6" s="8"/>
      <c r="I6" s="8"/>
      <c r="J6" s="8"/>
    </row>
    <row r="7" spans="1:12">
      <c r="A7" s="5">
        <v>2012</v>
      </c>
      <c r="B7" s="8">
        <v>2489</v>
      </c>
      <c r="C7" s="8">
        <v>997</v>
      </c>
      <c r="D7" s="8">
        <v>950</v>
      </c>
      <c r="E7" s="8">
        <v>4548</v>
      </c>
      <c r="H7" s="8"/>
      <c r="I7" s="8"/>
      <c r="J7" s="8"/>
    </row>
    <row r="8" spans="1:12">
      <c r="H8" s="8"/>
      <c r="I8" s="8"/>
      <c r="J8" s="8"/>
    </row>
    <row r="9" spans="1:12">
      <c r="A9" s="7" t="s">
        <v>13</v>
      </c>
      <c r="H9" s="8"/>
      <c r="I9" s="8"/>
      <c r="J9" s="8"/>
    </row>
    <row r="10" spans="1:12">
      <c r="B10" t="s">
        <v>5</v>
      </c>
      <c r="C10" t="s">
        <v>7</v>
      </c>
      <c r="D10" t="s">
        <v>6</v>
      </c>
    </row>
    <row r="11" spans="1:12">
      <c r="A11" s="5">
        <v>2008</v>
      </c>
      <c r="B11">
        <v>1.6819999999999999</v>
      </c>
      <c r="C11">
        <v>4.5469999999999997</v>
      </c>
      <c r="D11">
        <v>5.9610000000000003</v>
      </c>
      <c r="E11">
        <f>SUM(B11:D11)</f>
        <v>12.19</v>
      </c>
      <c r="G11">
        <f>+B11+C11</f>
        <v>6.2289999999999992</v>
      </c>
      <c r="J11">
        <f>B11/1000</f>
        <v>1.6819999999999999E-3</v>
      </c>
      <c r="K11">
        <f t="shared" ref="K11:K15" si="0">C11/1000</f>
        <v>4.5469999999999998E-3</v>
      </c>
      <c r="L11">
        <f t="shared" ref="L11:L15" si="1">D11/1000</f>
        <v>5.9610000000000002E-3</v>
      </c>
    </row>
    <row r="12" spans="1:12">
      <c r="A12" s="5">
        <v>2009</v>
      </c>
      <c r="B12">
        <v>1.613</v>
      </c>
      <c r="C12">
        <v>4.5369999999999999</v>
      </c>
      <c r="D12">
        <v>5.548</v>
      </c>
      <c r="E12">
        <f>SUM(B12:D12)</f>
        <v>11.698</v>
      </c>
      <c r="G12">
        <f t="shared" ref="G12:G15" si="2">+B12+C12</f>
        <v>6.15</v>
      </c>
      <c r="J12">
        <f t="shared" ref="J12:J15" si="3">B12/1000</f>
        <v>1.6130000000000001E-3</v>
      </c>
      <c r="K12">
        <f t="shared" si="0"/>
        <v>4.5370000000000002E-3</v>
      </c>
      <c r="L12">
        <f t="shared" si="1"/>
        <v>5.548E-3</v>
      </c>
    </row>
    <row r="13" spans="1:12">
      <c r="A13" s="5">
        <v>2010</v>
      </c>
      <c r="B13">
        <v>1.486</v>
      </c>
      <c r="C13">
        <v>4.7140000000000004</v>
      </c>
      <c r="D13">
        <v>4.8170000000000002</v>
      </c>
      <c r="E13">
        <f>SUM(B13:D13)</f>
        <v>11.016999999999999</v>
      </c>
      <c r="G13">
        <f t="shared" si="2"/>
        <v>6.2</v>
      </c>
      <c r="J13">
        <f t="shared" si="3"/>
        <v>1.4859999999999999E-3</v>
      </c>
      <c r="K13">
        <f t="shared" si="0"/>
        <v>4.7140000000000003E-3</v>
      </c>
      <c r="L13">
        <f t="shared" si="1"/>
        <v>4.8170000000000001E-3</v>
      </c>
    </row>
    <row r="14" spans="1:12">
      <c r="A14" s="5">
        <v>2011</v>
      </c>
      <c r="B14">
        <v>1.2130000000000001</v>
      </c>
      <c r="C14">
        <v>5.08</v>
      </c>
      <c r="D14">
        <v>4.4660000000000002</v>
      </c>
      <c r="E14">
        <f>SUM(B14:D14)</f>
        <v>10.759</v>
      </c>
      <c r="G14">
        <f t="shared" si="2"/>
        <v>6.2930000000000001</v>
      </c>
      <c r="J14">
        <f t="shared" si="3"/>
        <v>1.2130000000000001E-3</v>
      </c>
      <c r="K14">
        <f t="shared" si="0"/>
        <v>5.0800000000000003E-3</v>
      </c>
      <c r="L14">
        <f t="shared" si="1"/>
        <v>4.4660000000000004E-3</v>
      </c>
    </row>
    <row r="15" spans="1:12">
      <c r="A15" s="5">
        <v>2012</v>
      </c>
      <c r="B15">
        <v>0.95</v>
      </c>
      <c r="C15">
        <v>3.4860000000000002</v>
      </c>
      <c r="D15">
        <v>4.548</v>
      </c>
      <c r="E15">
        <f>SUM(B15:D15)</f>
        <v>8.984</v>
      </c>
      <c r="G15">
        <f t="shared" si="2"/>
        <v>4.4359999999999999</v>
      </c>
      <c r="J15">
        <f t="shared" si="3"/>
        <v>9.5E-4</v>
      </c>
      <c r="K15">
        <f t="shared" si="0"/>
        <v>3.4860000000000004E-3</v>
      </c>
      <c r="L15">
        <f t="shared" si="1"/>
        <v>4.548E-3</v>
      </c>
    </row>
    <row r="17" spans="1:9">
      <c r="A17" s="7" t="s">
        <v>11</v>
      </c>
    </row>
    <row r="18" spans="1:9">
      <c r="A18" s="7"/>
    </row>
    <row r="19" spans="1:9">
      <c r="B19" t="s">
        <v>5</v>
      </c>
      <c r="C19" t="s">
        <v>7</v>
      </c>
      <c r="D19" t="s">
        <v>6</v>
      </c>
    </row>
    <row r="20" spans="1:9">
      <c r="A20" s="5">
        <v>2008</v>
      </c>
      <c r="B20">
        <f>+B11/B$11</f>
        <v>1</v>
      </c>
      <c r="C20">
        <f>+C11/C$11</f>
        <v>1</v>
      </c>
      <c r="D20">
        <f>+D11/D$11</f>
        <v>1</v>
      </c>
    </row>
    <row r="21" spans="1:9">
      <c r="A21" s="5">
        <v>2009</v>
      </c>
      <c r="B21">
        <f t="shared" ref="B21:D24" si="4">+B12/B$11</f>
        <v>0.95897740784780028</v>
      </c>
      <c r="C21">
        <f t="shared" si="4"/>
        <v>0.99780074774576644</v>
      </c>
      <c r="D21">
        <f t="shared" si="4"/>
        <v>0.93071632276463678</v>
      </c>
    </row>
    <row r="22" spans="1:9">
      <c r="A22" s="5">
        <v>2010</v>
      </c>
      <c r="B22">
        <f t="shared" si="4"/>
        <v>0.88347205707491083</v>
      </c>
      <c r="C22">
        <f t="shared" si="4"/>
        <v>1.0367275126457005</v>
      </c>
      <c r="D22">
        <f t="shared" si="4"/>
        <v>0.8080858916289213</v>
      </c>
    </row>
    <row r="23" spans="1:9">
      <c r="A23" s="5">
        <v>2011</v>
      </c>
      <c r="B23">
        <f t="shared" si="4"/>
        <v>0.72116527942925102</v>
      </c>
      <c r="C23">
        <f t="shared" si="4"/>
        <v>1.1172201451506489</v>
      </c>
      <c r="D23">
        <f t="shared" si="4"/>
        <v>0.74920315383324942</v>
      </c>
    </row>
    <row r="24" spans="1:9">
      <c r="A24" s="5">
        <v>2012</v>
      </c>
      <c r="B24">
        <f t="shared" si="4"/>
        <v>0.56480380499405469</v>
      </c>
      <c r="C24">
        <f t="shared" si="4"/>
        <v>0.76665933582581935</v>
      </c>
      <c r="D24">
        <f t="shared" si="4"/>
        <v>0.76295923502767993</v>
      </c>
    </row>
    <row r="25" spans="1:9">
      <c r="A25" s="5"/>
    </row>
    <row r="26" spans="1:9">
      <c r="A26" s="7" t="s">
        <v>10</v>
      </c>
    </row>
    <row r="27" spans="1:9">
      <c r="B27" t="s">
        <v>5</v>
      </c>
      <c r="D27" t="s">
        <v>7</v>
      </c>
      <c r="F27" t="s">
        <v>6</v>
      </c>
      <c r="H27" t="s">
        <v>8</v>
      </c>
    </row>
    <row r="28" spans="1:9">
      <c r="A28" s="5">
        <v>2008</v>
      </c>
      <c r="B28" s="11">
        <f>+B11</f>
        <v>1.6819999999999999</v>
      </c>
      <c r="C28" s="13">
        <f>+B11/E11</f>
        <v>0.1379819524200164</v>
      </c>
      <c r="D28" s="11">
        <f>+C11</f>
        <v>4.5469999999999997</v>
      </c>
      <c r="E28" s="14">
        <f>+C11/E11</f>
        <v>0.37301066447908121</v>
      </c>
      <c r="F28" s="11">
        <f>+D11</f>
        <v>5.9610000000000003</v>
      </c>
      <c r="G28" s="1">
        <f>+D11/E11</f>
        <v>0.48900738310090242</v>
      </c>
      <c r="H28" s="11">
        <f>+E11</f>
        <v>12.19</v>
      </c>
      <c r="I28" s="14">
        <f>+E11/E11</f>
        <v>1</v>
      </c>
    </row>
    <row r="29" spans="1:9">
      <c r="A29" s="5">
        <v>2009</v>
      </c>
      <c r="B29" s="11">
        <f>+B12</f>
        <v>1.613</v>
      </c>
      <c r="C29" s="13">
        <f>+B12/E12</f>
        <v>0.13788681825953153</v>
      </c>
      <c r="D29" s="11">
        <f>+C12</f>
        <v>4.5369999999999999</v>
      </c>
      <c r="E29" s="14">
        <f>+C12/E12</f>
        <v>0.38784407591041203</v>
      </c>
      <c r="F29" s="11">
        <f>+D12</f>
        <v>5.548</v>
      </c>
      <c r="G29" s="1">
        <f>+D12/E12</f>
        <v>0.47426910583005638</v>
      </c>
      <c r="H29" s="11">
        <f>+E12</f>
        <v>11.698</v>
      </c>
      <c r="I29" s="14">
        <f>+E12/E12</f>
        <v>1</v>
      </c>
    </row>
    <row r="30" spans="1:9">
      <c r="A30" s="5">
        <v>2010</v>
      </c>
      <c r="B30" s="11">
        <f>+B13</f>
        <v>1.486</v>
      </c>
      <c r="C30" s="13">
        <f>+B13/E13</f>
        <v>0.13488245438867205</v>
      </c>
      <c r="D30" s="11">
        <f>+C13</f>
        <v>4.7140000000000004</v>
      </c>
      <c r="E30" s="14">
        <f>+C13/E13</f>
        <v>0.42788417899609699</v>
      </c>
      <c r="F30" s="11">
        <f>+D13</f>
        <v>4.8170000000000002</v>
      </c>
      <c r="G30" s="1">
        <f>+D13/E13</f>
        <v>0.43723336661523104</v>
      </c>
      <c r="H30" s="11">
        <f>+E13</f>
        <v>11.016999999999999</v>
      </c>
      <c r="I30" s="14">
        <f>+E13/E13</f>
        <v>1</v>
      </c>
    </row>
    <row r="31" spans="1:9">
      <c r="A31" s="5">
        <v>2011</v>
      </c>
      <c r="B31" s="11">
        <f>+B14</f>
        <v>1.2130000000000001</v>
      </c>
      <c r="C31" s="13">
        <f>+B14/E14</f>
        <v>0.11274281996468073</v>
      </c>
      <c r="D31" s="11">
        <f>+C14</f>
        <v>5.08</v>
      </c>
      <c r="E31" s="14">
        <f>+C14/E14</f>
        <v>0.47216284041267775</v>
      </c>
      <c r="F31" s="11">
        <f>+D14</f>
        <v>4.4660000000000002</v>
      </c>
      <c r="G31" s="1">
        <f>+D14/E14</f>
        <v>0.41509433962264153</v>
      </c>
      <c r="H31" s="11">
        <f>+E14</f>
        <v>10.759</v>
      </c>
      <c r="I31" s="14">
        <f>+E14/E14</f>
        <v>1</v>
      </c>
    </row>
    <row r="32" spans="1:9">
      <c r="A32" s="5">
        <v>2012</v>
      </c>
      <c r="B32" s="11">
        <f>+B15</f>
        <v>0.95</v>
      </c>
      <c r="C32" s="13">
        <f>+B15/E15</f>
        <v>0.10574354407836152</v>
      </c>
      <c r="D32" s="11">
        <f>+C15</f>
        <v>3.4860000000000002</v>
      </c>
      <c r="E32" s="14">
        <f>+C15/E15</f>
        <v>0.3880231522707035</v>
      </c>
      <c r="F32" s="11">
        <f>+D15</f>
        <v>4.548</v>
      </c>
      <c r="G32" s="1">
        <f>+D15/E15</f>
        <v>0.506233303650935</v>
      </c>
      <c r="H32" s="11">
        <f>+E15</f>
        <v>8.984</v>
      </c>
      <c r="I32" s="14">
        <f>+E15/E15</f>
        <v>1</v>
      </c>
    </row>
    <row r="34" spans="5:8">
      <c r="E34" s="14"/>
      <c r="H34" s="11"/>
    </row>
    <row r="35" spans="5:8">
      <c r="H35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P41"/>
  <sheetViews>
    <sheetView workbookViewId="0">
      <selection activeCell="J34" sqref="J34"/>
    </sheetView>
  </sheetViews>
  <sheetFormatPr defaultRowHeight="14.25"/>
  <cols>
    <col min="1" max="1" width="14.59765625" customWidth="1"/>
    <col min="10" max="10" width="11.3984375" customWidth="1"/>
    <col min="11" max="11" width="9.09765625" bestFit="1" customWidth="1"/>
    <col min="12" max="13" width="8.8984375" bestFit="1" customWidth="1"/>
    <col min="14" max="14" width="9.09765625" bestFit="1" customWidth="1"/>
    <col min="15" max="16" width="8.8984375" bestFit="1" customWidth="1"/>
  </cols>
  <sheetData>
    <row r="2" spans="1:16">
      <c r="A2" t="s">
        <v>30</v>
      </c>
      <c r="J2" t="s">
        <v>34</v>
      </c>
    </row>
    <row r="3" spans="1:16">
      <c r="B3" s="40" t="s">
        <v>28</v>
      </c>
      <c r="C3" s="40"/>
      <c r="D3" s="40"/>
      <c r="E3" s="40" t="s">
        <v>29</v>
      </c>
      <c r="F3" s="40"/>
      <c r="G3" s="40"/>
      <c r="K3" s="40" t="s">
        <v>28</v>
      </c>
      <c r="L3" s="40"/>
      <c r="M3" s="40"/>
      <c r="N3" s="40" t="s">
        <v>29</v>
      </c>
      <c r="O3" s="40"/>
      <c r="P3" s="40"/>
    </row>
    <row r="4" spans="1:16">
      <c r="B4" s="2" t="s">
        <v>0</v>
      </c>
      <c r="C4" s="2" t="s">
        <v>1</v>
      </c>
      <c r="D4" s="2" t="s">
        <v>2</v>
      </c>
      <c r="E4" s="2" t="s">
        <v>0</v>
      </c>
      <c r="F4" s="2" t="s">
        <v>1</v>
      </c>
      <c r="G4" s="2" t="s">
        <v>2</v>
      </c>
      <c r="K4" s="2" t="s">
        <v>0</v>
      </c>
      <c r="L4" s="2" t="s">
        <v>1</v>
      </c>
      <c r="M4" s="2" t="s">
        <v>2</v>
      </c>
      <c r="N4" s="2" t="s">
        <v>0</v>
      </c>
      <c r="O4" s="2" t="s">
        <v>1</v>
      </c>
      <c r="P4" s="2" t="s">
        <v>2</v>
      </c>
    </row>
    <row r="5" spans="1:16">
      <c r="A5" s="3">
        <f>2003</f>
        <v>2003</v>
      </c>
      <c r="B5" s="20">
        <v>38.935000000000002</v>
      </c>
      <c r="C5" s="20">
        <v>6.32</v>
      </c>
      <c r="D5" s="20">
        <v>4.41</v>
      </c>
      <c r="E5" s="20">
        <v>33.549999999999997</v>
      </c>
      <c r="F5" s="20">
        <v>4.7350000000000003</v>
      </c>
      <c r="G5" s="20">
        <v>3.4449999999999998</v>
      </c>
      <c r="I5" s="41" t="s">
        <v>32</v>
      </c>
      <c r="J5" t="s">
        <v>19</v>
      </c>
      <c r="K5" s="36">
        <f>(B5-B10)/B5</f>
        <v>-9.3232310260690773E-2</v>
      </c>
      <c r="L5" s="36">
        <f t="shared" ref="L5:P5" si="0">(C5-C10)/C5</f>
        <v>0.17484177215189881</v>
      </c>
      <c r="M5" s="36">
        <f t="shared" si="0"/>
        <v>0.19160997732426308</v>
      </c>
      <c r="N5" s="36">
        <f t="shared" si="0"/>
        <v>-9.6423248882265264E-2</v>
      </c>
      <c r="O5" s="36">
        <f>(F5-F10)/F5</f>
        <v>7.7085533262935629E-2</v>
      </c>
      <c r="P5" s="36">
        <f t="shared" si="0"/>
        <v>0.1538461538461538</v>
      </c>
    </row>
    <row r="6" spans="1:16">
      <c r="A6" s="3">
        <f>+A5+1</f>
        <v>2004</v>
      </c>
      <c r="B6" s="20">
        <v>39.005000000000003</v>
      </c>
      <c r="C6" s="20">
        <v>5.08</v>
      </c>
      <c r="D6" s="20">
        <v>4.01</v>
      </c>
      <c r="E6" s="20">
        <v>33.475000000000001</v>
      </c>
      <c r="F6" s="20">
        <v>3.97</v>
      </c>
      <c r="G6" s="20">
        <v>3.3450000000000002</v>
      </c>
      <c r="I6" s="41"/>
      <c r="J6" t="s">
        <v>6</v>
      </c>
      <c r="K6" s="36">
        <f>+(B19-B24)/B19</f>
        <v>9.6832264788554362E-2</v>
      </c>
      <c r="L6" s="36">
        <f>+(C19-C24)/C19</f>
        <v>-0.44011849344054177</v>
      </c>
      <c r="M6" s="36">
        <f>+(D19-D24)/D19</f>
        <v>4.3328100470957691E-2</v>
      </c>
      <c r="N6" s="36">
        <f t="shared" ref="N6:P6" si="1">+(E19-E24)/E19</f>
        <v>6.9367347742214897E-2</v>
      </c>
      <c r="O6" s="36">
        <f>+(F19-F24)/F19</f>
        <v>-0.57392776523702049</v>
      </c>
      <c r="P6" s="36">
        <f t="shared" si="1"/>
        <v>0.17156160458452729</v>
      </c>
    </row>
    <row r="7" spans="1:16">
      <c r="A7" s="3">
        <v>2005</v>
      </c>
      <c r="B7" s="20">
        <v>40.799999999999997</v>
      </c>
      <c r="C7" s="20">
        <v>5.2649999999999997</v>
      </c>
      <c r="D7" s="20">
        <v>3.7850000000000001</v>
      </c>
      <c r="E7" s="20">
        <v>34.79</v>
      </c>
      <c r="F7" s="20">
        <v>4.2249999999999996</v>
      </c>
      <c r="G7" s="20">
        <v>3.24</v>
      </c>
      <c r="I7" s="41"/>
      <c r="J7" t="s">
        <v>8</v>
      </c>
      <c r="K7" s="36">
        <f>(B33-B38)/B33</f>
        <v>5.934093789607104E-2</v>
      </c>
      <c r="L7" s="36">
        <f t="shared" ref="L7:P7" si="2">(C33-C38)/C33</f>
        <v>-0.22580645161290314</v>
      </c>
      <c r="M7" s="36">
        <f t="shared" si="2"/>
        <v>7.548561593312024E-2</v>
      </c>
      <c r="N7" s="36">
        <f t="shared" si="2"/>
        <v>3.4693241980691507E-2</v>
      </c>
      <c r="O7" s="36">
        <f t="shared" si="2"/>
        <v>-0.34669117647058839</v>
      </c>
      <c r="P7" s="36">
        <f t="shared" si="2"/>
        <v>0.16805515656420572</v>
      </c>
    </row>
    <row r="8" spans="1:16">
      <c r="A8" s="3">
        <v>2006</v>
      </c>
      <c r="B8" s="20">
        <v>40.185000000000002</v>
      </c>
      <c r="C8" s="20">
        <v>4.54</v>
      </c>
      <c r="D8" s="20">
        <v>3.4950000000000001</v>
      </c>
      <c r="E8" s="20">
        <v>35.15</v>
      </c>
      <c r="F8" s="20">
        <v>3.57</v>
      </c>
      <c r="G8" s="20">
        <v>2.86</v>
      </c>
      <c r="I8" s="41" t="s">
        <v>33</v>
      </c>
      <c r="J8" t="s">
        <v>19</v>
      </c>
      <c r="K8" s="37">
        <f>(B10-B13)/B10</f>
        <v>5.5914483730764609E-2</v>
      </c>
      <c r="L8" s="37">
        <f t="shared" ref="L8:P8" si="3">(C10-C13)/C10</f>
        <v>0.39789069990412268</v>
      </c>
      <c r="M8" s="37">
        <f t="shared" si="3"/>
        <v>0.1458625525946704</v>
      </c>
      <c r="N8" s="37">
        <f t="shared" si="3"/>
        <v>9.7865977980154811E-2</v>
      </c>
      <c r="O8" s="37">
        <f t="shared" si="3"/>
        <v>0.33066361556064078</v>
      </c>
      <c r="P8" s="37">
        <f t="shared" si="3"/>
        <v>0.13722126929674097</v>
      </c>
    </row>
    <row r="9" spans="1:16">
      <c r="A9" s="3">
        <v>2007</v>
      </c>
      <c r="B9" s="20">
        <v>41.49</v>
      </c>
      <c r="C9" s="20">
        <v>5.36</v>
      </c>
      <c r="D9" s="20">
        <v>3.4249999999999998</v>
      </c>
      <c r="E9" s="20">
        <v>36.115000000000002</v>
      </c>
      <c r="F9" s="20">
        <v>4.76</v>
      </c>
      <c r="G9" s="20">
        <v>2.85</v>
      </c>
      <c r="I9" s="41"/>
      <c r="J9" t="s">
        <v>6</v>
      </c>
      <c r="K9" s="36">
        <f t="shared" ref="K9:P9" si="4">(B24-B27)/B24</f>
        <v>0.28450536769591217</v>
      </c>
      <c r="L9" s="36">
        <f t="shared" si="4"/>
        <v>0.32353805465765506</v>
      </c>
      <c r="M9" s="36">
        <f t="shared" si="4"/>
        <v>0.16639317361339023</v>
      </c>
      <c r="N9" s="36">
        <f t="shared" si="4"/>
        <v>0.28216083590676422</v>
      </c>
      <c r="O9" s="36">
        <f t="shared" si="4"/>
        <v>0.34958766583004658</v>
      </c>
      <c r="P9" s="36">
        <f t="shared" si="4"/>
        <v>0.11846087332468649</v>
      </c>
    </row>
    <row r="10" spans="1:16">
      <c r="A10" s="3">
        <v>2008</v>
      </c>
      <c r="B10" s="20">
        <v>42.564999999999998</v>
      </c>
      <c r="C10" s="20">
        <v>5.2149999999999999</v>
      </c>
      <c r="D10" s="20">
        <v>3.5649999999999999</v>
      </c>
      <c r="E10" s="20">
        <v>36.784999999999997</v>
      </c>
      <c r="F10" s="20">
        <v>4.37</v>
      </c>
      <c r="G10" s="20">
        <v>2.915</v>
      </c>
      <c r="I10" s="41"/>
      <c r="J10" t="s">
        <v>8</v>
      </c>
      <c r="K10" s="36">
        <f>(B38-B41)/B38</f>
        <v>0.2320461343609366</v>
      </c>
      <c r="L10" s="36">
        <f t="shared" ref="L10:P10" si="5">(C38-C41)/C38</f>
        <v>0.34098065677013045</v>
      </c>
      <c r="M10" s="36">
        <f t="shared" si="5"/>
        <v>0.16250000000000006</v>
      </c>
      <c r="N10" s="36">
        <f t="shared" si="5"/>
        <v>0.23838559814169569</v>
      </c>
      <c r="O10" s="36">
        <f t="shared" si="5"/>
        <v>0.34507234507234519</v>
      </c>
      <c r="P10" s="36">
        <f t="shared" si="5"/>
        <v>0.12223756906077345</v>
      </c>
    </row>
    <row r="11" spans="1:16">
      <c r="A11" s="3">
        <v>2009</v>
      </c>
      <c r="B11" s="20">
        <v>41.835000000000001</v>
      </c>
      <c r="C11" s="20">
        <v>4.3499999999999996</v>
      </c>
      <c r="D11" s="20">
        <v>3.19</v>
      </c>
      <c r="E11" s="20">
        <v>34.965000000000003</v>
      </c>
      <c r="F11" s="20">
        <v>3.7850000000000001</v>
      </c>
      <c r="G11" s="20">
        <v>2.4700000000000002</v>
      </c>
    </row>
    <row r="12" spans="1:16">
      <c r="A12" s="3">
        <v>2010</v>
      </c>
      <c r="B12" s="20">
        <v>37.875</v>
      </c>
      <c r="C12" s="20">
        <v>4.03</v>
      </c>
      <c r="D12" s="20">
        <v>2.95</v>
      </c>
      <c r="E12" s="20">
        <v>31.24</v>
      </c>
      <c r="F12" s="20">
        <v>3.38</v>
      </c>
      <c r="G12" s="20">
        <v>2.395</v>
      </c>
    </row>
    <row r="13" spans="1:16">
      <c r="A13" s="3">
        <v>2011</v>
      </c>
      <c r="B13" s="20">
        <v>40.185000000000002</v>
      </c>
      <c r="C13" s="20">
        <v>3.14</v>
      </c>
      <c r="D13" s="20">
        <v>3.0449999999999999</v>
      </c>
      <c r="E13" s="20">
        <v>33.185000000000002</v>
      </c>
      <c r="F13" s="20">
        <v>2.9249999999999998</v>
      </c>
      <c r="G13" s="20">
        <v>2.5150000000000001</v>
      </c>
    </row>
    <row r="14" spans="1:16">
      <c r="B14" s="33"/>
      <c r="C14" s="33"/>
      <c r="D14" s="33"/>
      <c r="E14" s="33"/>
    </row>
    <row r="15" spans="1:16">
      <c r="A15" s="2"/>
      <c r="B15" s="34"/>
      <c r="C15" s="35"/>
      <c r="D15" s="35"/>
      <c r="E15" s="33"/>
    </row>
    <row r="16" spans="1:16">
      <c r="A16" s="2" t="s">
        <v>6</v>
      </c>
      <c r="B16" s="33"/>
      <c r="C16" s="33"/>
      <c r="D16" s="33"/>
      <c r="E16" s="33"/>
    </row>
    <row r="17" spans="1:9">
      <c r="B17" s="40" t="s">
        <v>31</v>
      </c>
      <c r="C17" s="40"/>
      <c r="D17" s="40"/>
      <c r="E17" s="40" t="s">
        <v>27</v>
      </c>
      <c r="F17" s="40"/>
      <c r="G17" s="40"/>
    </row>
    <row r="18" spans="1:9">
      <c r="B18" t="s">
        <v>0</v>
      </c>
      <c r="C18" t="s">
        <v>1</v>
      </c>
      <c r="D18" t="s">
        <v>2</v>
      </c>
      <c r="E18" t="s">
        <v>0</v>
      </c>
      <c r="F18" t="s">
        <v>1</v>
      </c>
      <c r="G18" t="s">
        <v>2</v>
      </c>
    </row>
    <row r="19" spans="1:9">
      <c r="A19" s="3">
        <f>2003</f>
        <v>2003</v>
      </c>
      <c r="B19" s="20">
        <v>158.315</v>
      </c>
      <c r="C19" s="20">
        <v>11.815</v>
      </c>
      <c r="D19" s="20">
        <v>15.925000000000001</v>
      </c>
      <c r="E19" s="20">
        <v>127.005</v>
      </c>
      <c r="F19" s="20">
        <v>8.86</v>
      </c>
      <c r="G19" s="20">
        <v>13.96</v>
      </c>
    </row>
    <row r="20" spans="1:9">
      <c r="A20" s="3">
        <f>+A19+1</f>
        <v>2004</v>
      </c>
      <c r="B20" s="20">
        <v>155.48500000000001</v>
      </c>
      <c r="C20" s="20">
        <v>15.27</v>
      </c>
      <c r="D20" s="20">
        <v>17.149999999999999</v>
      </c>
      <c r="E20" s="20">
        <v>125.435</v>
      </c>
      <c r="F20" s="20">
        <v>12.09</v>
      </c>
      <c r="G20" s="20">
        <v>15.164999999999999</v>
      </c>
    </row>
    <row r="21" spans="1:9">
      <c r="A21" s="3">
        <v>2005</v>
      </c>
      <c r="B21" s="20">
        <v>154.30000000000001</v>
      </c>
      <c r="C21" s="20">
        <v>15.37</v>
      </c>
      <c r="D21" s="20">
        <v>16.98</v>
      </c>
      <c r="E21" s="20">
        <v>125.34</v>
      </c>
      <c r="F21" s="20">
        <v>11.555</v>
      </c>
      <c r="G21" s="20">
        <v>14.76</v>
      </c>
    </row>
    <row r="22" spans="1:9">
      <c r="A22" s="3">
        <v>2006</v>
      </c>
      <c r="B22" s="20">
        <v>145.48500000000001</v>
      </c>
      <c r="C22" s="20">
        <v>18.465</v>
      </c>
      <c r="D22" s="20">
        <v>16.864999999999998</v>
      </c>
      <c r="E22" s="20">
        <v>115.13</v>
      </c>
      <c r="F22" s="20">
        <v>13.38</v>
      </c>
      <c r="G22" s="20">
        <v>14.13</v>
      </c>
    </row>
    <row r="23" spans="1:9">
      <c r="A23" s="3">
        <v>2007</v>
      </c>
      <c r="B23" s="20">
        <v>138.71</v>
      </c>
      <c r="C23" s="20">
        <v>16.649999999999999</v>
      </c>
      <c r="D23" s="20">
        <v>16.605</v>
      </c>
      <c r="E23" s="20">
        <v>112.57</v>
      </c>
      <c r="F23" s="20">
        <v>13.715</v>
      </c>
      <c r="G23" s="20">
        <v>13.295</v>
      </c>
    </row>
    <row r="24" spans="1:9">
      <c r="A24" s="3">
        <v>2008</v>
      </c>
      <c r="B24" s="20">
        <v>142.98500000000001</v>
      </c>
      <c r="C24" s="20">
        <v>17.015000000000001</v>
      </c>
      <c r="D24" s="20">
        <v>15.234999999999999</v>
      </c>
      <c r="E24" s="20">
        <v>118.19499999999999</v>
      </c>
      <c r="F24" s="20">
        <v>13.945</v>
      </c>
      <c r="G24" s="20">
        <v>11.565</v>
      </c>
    </row>
    <row r="25" spans="1:9">
      <c r="A25" s="3">
        <v>2009</v>
      </c>
      <c r="B25" s="20">
        <v>131.9</v>
      </c>
      <c r="C25" s="20">
        <v>16.11</v>
      </c>
      <c r="D25" s="20">
        <v>11.965</v>
      </c>
      <c r="E25" s="20">
        <v>107.36</v>
      </c>
      <c r="F25" s="20">
        <v>12.99</v>
      </c>
      <c r="G25" s="20">
        <v>8.64</v>
      </c>
    </row>
    <row r="26" spans="1:9">
      <c r="A26" s="3">
        <v>2010</v>
      </c>
      <c r="B26" s="20">
        <v>112.035</v>
      </c>
      <c r="C26" s="20">
        <v>13.56</v>
      </c>
      <c r="D26" s="20">
        <v>12.375</v>
      </c>
      <c r="E26" s="20">
        <v>92.864999999999995</v>
      </c>
      <c r="F26" s="20">
        <v>10.395</v>
      </c>
      <c r="G26" s="20">
        <v>10.06</v>
      </c>
    </row>
    <row r="27" spans="1:9">
      <c r="A27" s="3">
        <v>2011</v>
      </c>
      <c r="B27" s="20">
        <v>102.30500000000001</v>
      </c>
      <c r="C27" s="20">
        <v>11.51</v>
      </c>
      <c r="D27" s="20">
        <v>12.7</v>
      </c>
      <c r="E27" s="20">
        <v>84.844999999999999</v>
      </c>
      <c r="F27" s="20">
        <v>9.07</v>
      </c>
      <c r="G27" s="20">
        <v>10.195</v>
      </c>
    </row>
    <row r="30" spans="1:9">
      <c r="A30" s="2" t="s">
        <v>8</v>
      </c>
      <c r="I30" t="s">
        <v>35</v>
      </c>
    </row>
    <row r="31" spans="1:9">
      <c r="B31" s="40" t="s">
        <v>31</v>
      </c>
      <c r="C31" s="40"/>
      <c r="D31" s="40"/>
      <c r="E31" s="40" t="s">
        <v>27</v>
      </c>
      <c r="F31" s="40"/>
      <c r="G31" s="40"/>
    </row>
    <row r="32" spans="1:9">
      <c r="B32" t="s">
        <v>0</v>
      </c>
      <c r="C32" t="s">
        <v>1</v>
      </c>
      <c r="D32" t="s">
        <v>2</v>
      </c>
      <c r="E32" t="s">
        <v>0</v>
      </c>
      <c r="F32" t="s">
        <v>1</v>
      </c>
      <c r="G32" t="s">
        <v>2</v>
      </c>
    </row>
    <row r="33" spans="1:15">
      <c r="A33" s="3">
        <f>2003</f>
        <v>2003</v>
      </c>
      <c r="B33" s="20">
        <v>197.25</v>
      </c>
      <c r="C33" s="20">
        <v>18.135000000000002</v>
      </c>
      <c r="D33" s="20">
        <v>20.335000000000001</v>
      </c>
      <c r="E33" s="20">
        <v>160.55000000000001</v>
      </c>
      <c r="F33" s="20">
        <v>13.6</v>
      </c>
      <c r="G33" s="20">
        <v>17.405000000000001</v>
      </c>
      <c r="I33" s="20"/>
      <c r="J33" s="20"/>
      <c r="K33" s="20"/>
      <c r="L33" s="20"/>
      <c r="M33" s="20"/>
      <c r="N33" s="20"/>
      <c r="O33" s="20"/>
    </row>
    <row r="34" spans="1:15">
      <c r="A34" s="3">
        <f>+A33+1</f>
        <v>2004</v>
      </c>
      <c r="B34" s="20">
        <v>194.49</v>
      </c>
      <c r="C34" s="20">
        <v>20.350000000000001</v>
      </c>
      <c r="D34" s="20">
        <v>21.164999999999999</v>
      </c>
      <c r="E34" s="20">
        <v>158.91</v>
      </c>
      <c r="F34" s="20">
        <v>16.059999999999999</v>
      </c>
      <c r="G34" s="20">
        <v>18.510000000000002</v>
      </c>
      <c r="I34" s="20"/>
      <c r="J34" s="20"/>
      <c r="K34" s="20"/>
      <c r="L34" s="20"/>
      <c r="M34" s="20"/>
      <c r="N34" s="20"/>
      <c r="O34" s="20"/>
    </row>
    <row r="35" spans="1:15">
      <c r="A35" s="3">
        <v>2005</v>
      </c>
      <c r="B35" s="20">
        <v>195.1</v>
      </c>
      <c r="C35" s="20">
        <v>20.63</v>
      </c>
      <c r="D35" s="20">
        <v>20.765000000000001</v>
      </c>
      <c r="E35" s="20">
        <v>160.13</v>
      </c>
      <c r="F35" s="20">
        <v>15.785</v>
      </c>
      <c r="G35" s="20">
        <v>18</v>
      </c>
      <c r="I35" s="20"/>
      <c r="J35" s="20"/>
      <c r="K35" s="20"/>
      <c r="L35" s="20"/>
      <c r="M35" s="20"/>
      <c r="N35" s="20"/>
      <c r="O35" s="20"/>
    </row>
    <row r="36" spans="1:15">
      <c r="A36" s="3">
        <v>2006</v>
      </c>
      <c r="B36" s="20">
        <v>185.67500000000001</v>
      </c>
      <c r="C36" s="20">
        <v>23.01</v>
      </c>
      <c r="D36" s="20">
        <v>20.36</v>
      </c>
      <c r="E36" s="20">
        <v>150.28</v>
      </c>
      <c r="F36" s="20">
        <v>16.95</v>
      </c>
      <c r="G36" s="20">
        <v>16.989999999999998</v>
      </c>
      <c r="I36" s="20"/>
      <c r="J36" s="20"/>
      <c r="K36" s="20"/>
      <c r="L36" s="20"/>
      <c r="M36" s="20"/>
      <c r="N36" s="20"/>
      <c r="O36" s="20"/>
    </row>
    <row r="37" spans="1:15">
      <c r="A37" s="3">
        <v>2007</v>
      </c>
      <c r="B37" s="20">
        <v>180.19499999999999</v>
      </c>
      <c r="C37" s="20">
        <v>22.01</v>
      </c>
      <c r="D37" s="20">
        <v>20.03</v>
      </c>
      <c r="E37" s="20">
        <v>148.685</v>
      </c>
      <c r="F37" s="20">
        <v>18.475000000000001</v>
      </c>
      <c r="G37" s="20">
        <v>16.145</v>
      </c>
      <c r="I37" s="20"/>
      <c r="J37" s="20"/>
      <c r="K37" s="20"/>
      <c r="L37" s="20"/>
      <c r="M37" s="20"/>
      <c r="N37" s="20"/>
      <c r="O37" s="20"/>
    </row>
    <row r="38" spans="1:15">
      <c r="A38" s="3">
        <v>2008</v>
      </c>
      <c r="B38" s="20">
        <v>185.54499999999999</v>
      </c>
      <c r="C38" s="20">
        <v>22.23</v>
      </c>
      <c r="D38" s="20">
        <v>18.8</v>
      </c>
      <c r="E38" s="20">
        <v>154.97999999999999</v>
      </c>
      <c r="F38" s="20">
        <v>18.315000000000001</v>
      </c>
      <c r="G38" s="20">
        <v>14.48</v>
      </c>
      <c r="I38" s="20"/>
      <c r="J38" s="20"/>
      <c r="K38" s="20"/>
      <c r="L38" s="20"/>
      <c r="M38" s="20"/>
      <c r="N38" s="20"/>
      <c r="O38" s="20"/>
    </row>
    <row r="39" spans="1:15">
      <c r="A39" s="3">
        <v>2009</v>
      </c>
      <c r="B39" s="20">
        <v>173.73500000000001</v>
      </c>
      <c r="C39" s="20">
        <v>20.46</v>
      </c>
      <c r="D39" s="20">
        <v>15.154999999999999</v>
      </c>
      <c r="E39" s="20">
        <v>142.32499999999999</v>
      </c>
      <c r="F39" s="20">
        <v>16.774999999999999</v>
      </c>
      <c r="G39" s="20">
        <v>11.115</v>
      </c>
      <c r="I39" s="20"/>
      <c r="J39" s="20"/>
      <c r="K39" s="20"/>
      <c r="L39" s="20"/>
      <c r="M39" s="20"/>
      <c r="N39" s="20"/>
      <c r="O39" s="20"/>
    </row>
    <row r="40" spans="1:15">
      <c r="A40" s="3">
        <v>2010</v>
      </c>
      <c r="B40" s="20">
        <v>149.905</v>
      </c>
      <c r="C40" s="20">
        <v>17.594999999999999</v>
      </c>
      <c r="D40" s="20">
        <v>15.324999999999999</v>
      </c>
      <c r="E40" s="20">
        <v>124.11</v>
      </c>
      <c r="F40" s="20">
        <v>13.775</v>
      </c>
      <c r="G40" s="20">
        <v>12.455</v>
      </c>
      <c r="I40" s="20"/>
      <c r="J40" s="20"/>
      <c r="K40" s="20"/>
      <c r="L40" s="20"/>
      <c r="M40" s="20"/>
      <c r="N40" s="20"/>
      <c r="O40" s="20"/>
    </row>
    <row r="41" spans="1:15">
      <c r="A41" s="3">
        <v>2011</v>
      </c>
      <c r="B41" s="20">
        <v>142.49</v>
      </c>
      <c r="C41" s="20">
        <v>14.65</v>
      </c>
      <c r="D41" s="20">
        <v>15.744999999999999</v>
      </c>
      <c r="E41" s="20">
        <v>118.035</v>
      </c>
      <c r="F41" s="20">
        <v>11.994999999999999</v>
      </c>
      <c r="G41" s="20">
        <v>12.71</v>
      </c>
      <c r="I41" s="20"/>
      <c r="J41" s="20"/>
      <c r="K41" s="20"/>
      <c r="L41" s="20"/>
      <c r="M41" s="20"/>
      <c r="N41" s="20"/>
      <c r="O41" s="20"/>
    </row>
  </sheetData>
  <mergeCells count="10">
    <mergeCell ref="B17:D17"/>
    <mergeCell ref="E17:G17"/>
    <mergeCell ref="B31:D31"/>
    <mergeCell ref="E31:G31"/>
    <mergeCell ref="N3:P3"/>
    <mergeCell ref="I5:I7"/>
    <mergeCell ref="I8:I10"/>
    <mergeCell ref="B3:D3"/>
    <mergeCell ref="E3:G3"/>
    <mergeCell ref="K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10</vt:i4>
      </vt:variant>
    </vt:vector>
  </HeadingPairs>
  <TitlesOfParts>
    <vt:vector size="20" baseType="lpstr">
      <vt:lpstr>Data figs 1a</vt:lpstr>
      <vt:lpstr>Data fig 1b</vt:lpstr>
      <vt:lpstr>Data fig 2 </vt:lpstr>
      <vt:lpstr>Data fig 3</vt:lpstr>
      <vt:lpstr>Data fig 4</vt:lpstr>
      <vt:lpstr>Data fig 5</vt:lpstr>
      <vt:lpstr>Data fig 6</vt:lpstr>
      <vt:lpstr>Data fig 7</vt:lpstr>
      <vt:lpstr>Table 3 (Std and Con)</vt:lpstr>
      <vt:lpstr> table 5 (Std and Con)</vt:lpstr>
      <vt:lpstr> Fig 1a</vt:lpstr>
      <vt:lpstr>Fig 1a (Std and Con) </vt:lpstr>
      <vt:lpstr>Fig 1b </vt:lpstr>
      <vt:lpstr>Fig 1b (Std and Con)</vt:lpstr>
      <vt:lpstr>Fig 2  </vt:lpstr>
      <vt:lpstr>Fig 3</vt:lpstr>
      <vt:lpstr>Fig 4</vt:lpstr>
      <vt:lpstr>Fig 5</vt:lpstr>
      <vt:lpstr>Fig 6</vt:lpstr>
      <vt:lpstr>Fig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Andrew</cp:lastModifiedBy>
  <cp:lastPrinted>2013-08-03T09:24:40Z</cp:lastPrinted>
  <dcterms:created xsi:type="dcterms:W3CDTF">2012-10-09T10:58:59Z</dcterms:created>
  <dcterms:modified xsi:type="dcterms:W3CDTF">2013-10-01T16:40:14Z</dcterms:modified>
</cp:coreProperties>
</file>