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30" windowWidth="20730" windowHeight="10755" firstSheet="2" activeTab="4"/>
  </bookViews>
  <sheets>
    <sheet name="Fig 8" sheetId="15" r:id="rId1"/>
    <sheet name="Fig 8 data" sheetId="14" r:id="rId2"/>
    <sheet name="Fig 9" sheetId="36" r:id="rId3"/>
    <sheet name="Fig 9 data" sheetId="35" r:id="rId4"/>
    <sheet name="Fig 10 " sheetId="38" r:id="rId5"/>
    <sheet name="Fig 10 data" sheetId="34" r:id="rId6"/>
    <sheet name="Fig B1-1 " sheetId="31" r:id="rId7"/>
    <sheet name="Fig B1-1 data" sheetId="30" r:id="rId8"/>
    <sheet name="Table 10" sheetId="37" r:id="rId9"/>
  </sheets>
  <calcPr calcId="125725"/>
</workbook>
</file>

<file path=xl/calcChain.xml><?xml version="1.0" encoding="utf-8"?>
<calcChain xmlns="http://schemas.openxmlformats.org/spreadsheetml/2006/main">
  <c r="O19" i="35"/>
  <c r="O21" i="37"/>
  <c r="N21"/>
  <c r="K21"/>
  <c r="G21"/>
  <c r="K18"/>
  <c r="F18"/>
  <c r="G18" s="1"/>
  <c r="K17"/>
  <c r="G17"/>
  <c r="O17" s="1"/>
  <c r="F17"/>
  <c r="K16"/>
  <c r="F16"/>
  <c r="G16" s="1"/>
  <c r="K15"/>
  <c r="G15"/>
  <c r="O15" s="1"/>
  <c r="F15"/>
  <c r="K14"/>
  <c r="F14"/>
  <c r="G14" s="1"/>
  <c r="K13"/>
  <c r="G13"/>
  <c r="O13" s="1"/>
  <c r="F13"/>
  <c r="B13"/>
  <c r="B14" s="1"/>
  <c r="B15" s="1"/>
  <c r="B16" s="1"/>
  <c r="B17" s="1"/>
  <c r="B18" s="1"/>
  <c r="K12"/>
  <c r="F12"/>
  <c r="G12" s="1"/>
  <c r="O12" l="1"/>
  <c r="O14"/>
  <c r="O18"/>
  <c r="O16"/>
  <c r="J13" i="34" l="1"/>
  <c r="J12"/>
  <c r="C15" i="35"/>
  <c r="R16" l="1"/>
  <c r="T16" s="1"/>
  <c r="R15"/>
  <c r="T15" s="1"/>
  <c r="R14"/>
  <c r="T14" s="1"/>
  <c r="R13"/>
  <c r="T13" s="1"/>
  <c r="R12"/>
  <c r="T12" s="1"/>
  <c r="R11"/>
  <c r="T11" s="1"/>
  <c r="R10"/>
  <c r="T10" s="1"/>
  <c r="R9"/>
  <c r="R8"/>
  <c r="R18" s="1"/>
  <c r="N16"/>
  <c r="N15"/>
  <c r="P15" s="1"/>
  <c r="N14"/>
  <c r="N13"/>
  <c r="P13" s="1"/>
  <c r="N12"/>
  <c r="P12" s="1"/>
  <c r="N11"/>
  <c r="P11" s="1"/>
  <c r="N10"/>
  <c r="N9"/>
  <c r="N8"/>
  <c r="P10" l="1"/>
  <c r="N18"/>
  <c r="P16"/>
  <c r="N19"/>
  <c r="P19" s="1"/>
  <c r="O18" s="1"/>
  <c r="P14"/>
  <c r="C14" i="34"/>
  <c r="C11"/>
  <c r="C10"/>
  <c r="C9"/>
  <c r="C8"/>
  <c r="F17" i="35"/>
  <c r="F16"/>
  <c r="F15"/>
  <c r="F14"/>
  <c r="F13"/>
  <c r="F12"/>
  <c r="F11"/>
  <c r="F10"/>
  <c r="F8"/>
  <c r="C17"/>
  <c r="C16"/>
  <c r="C14"/>
  <c r="C13"/>
  <c r="C12"/>
  <c r="C11"/>
  <c r="C10"/>
  <c r="C8"/>
  <c r="C9" l="1"/>
  <c r="K12" i="34"/>
  <c r="K13"/>
  <c r="S18" i="35"/>
  <c r="C13" i="34" l="1"/>
  <c r="F9" i="35"/>
  <c r="C12" i="34"/>
</calcChain>
</file>

<file path=xl/sharedStrings.xml><?xml version="1.0" encoding="utf-8"?>
<sst xmlns="http://schemas.openxmlformats.org/spreadsheetml/2006/main" count="69" uniqueCount="41">
  <si>
    <t>England</t>
  </si>
  <si>
    <t>Scotland</t>
  </si>
  <si>
    <t xml:space="preserve">England </t>
  </si>
  <si>
    <t>Wales</t>
  </si>
  <si>
    <t>Year aged 18</t>
  </si>
  <si>
    <t>Year applied</t>
  </si>
  <si>
    <t>Year aged 18 and applied</t>
  </si>
  <si>
    <t xml:space="preserve">Wales </t>
  </si>
  <si>
    <t>Dotted lines</t>
  </si>
  <si>
    <t>UCAS fig1 18 entry (inc nursing)</t>
  </si>
  <si>
    <t>UCAS fig 2 19 entry (first time)</t>
  </si>
  <si>
    <t>UCAS fig 1 18 entry (inc nursing)</t>
  </si>
  <si>
    <t>UCAS fig 17 19 entry (ex. nursing)</t>
  </si>
  <si>
    <t>UCAS fig 20 19 entry (ex. nursing)</t>
  </si>
  <si>
    <t>UCAS fig 17 18 entry (ex. nursing)</t>
  </si>
  <si>
    <t>UCAS fig 20 18 entry (ex. nursing)</t>
  </si>
  <si>
    <t>19 entry (inc. nursing)</t>
  </si>
  <si>
    <t>19 entry   (First time)/All</t>
  </si>
  <si>
    <t>2011 'dip'</t>
  </si>
  <si>
    <t>2005 'dip'</t>
  </si>
  <si>
    <t xml:space="preserve">Figure data </t>
  </si>
  <si>
    <t>Temporary effects estimation</t>
  </si>
  <si>
    <t>UCAS fig 3 cohort entry</t>
  </si>
  <si>
    <t>UCAS fig 17 20 entry (ex. nursing)</t>
  </si>
  <si>
    <t>Estimated First time (inc nursing) 'Dip'</t>
  </si>
  <si>
    <t>Figure data</t>
  </si>
  <si>
    <t>Sources - UCAS figures (UCAS, 2013)</t>
  </si>
  <si>
    <t>Calc.</t>
  </si>
  <si>
    <t>Acceptance rate</t>
  </si>
  <si>
    <t>Implied persistent demand</t>
  </si>
  <si>
    <t>Reapplication rate</t>
  </si>
  <si>
    <t>Per none accept</t>
  </si>
  <si>
    <t>Per application</t>
  </si>
  <si>
    <t>Per pop</t>
  </si>
  <si>
    <t>Application rate (18) inc nursing</t>
  </si>
  <si>
    <t>Application rate (18) ex nursing</t>
  </si>
  <si>
    <t>Application rate (19) inc nursing</t>
  </si>
  <si>
    <t>Application rate (19) ex nursing</t>
  </si>
  <si>
    <t>First time Application rate (19) inc nursing</t>
  </si>
  <si>
    <t>Reapp per pop after acceptance</t>
  </si>
  <si>
    <t>2011 Dip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</si>
</sst>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"/>
  </numFmts>
  <fonts count="19">
    <font>
      <sz val="11"/>
      <color theme="1"/>
      <name val="Verdana"/>
      <family val="2"/>
    </font>
    <font>
      <sz val="11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1"/>
      <color rgb="FF006100"/>
      <name val="Verdana"/>
      <family val="2"/>
    </font>
    <font>
      <sz val="11"/>
      <color rgb="FF9C0006"/>
      <name val="Verdana"/>
      <family val="2"/>
    </font>
    <font>
      <sz val="11"/>
      <color rgb="FF9C6500"/>
      <name val="Verdana"/>
      <family val="2"/>
    </font>
    <font>
      <sz val="11"/>
      <color rgb="FF3F3F76"/>
      <name val="Verdana"/>
      <family val="2"/>
    </font>
    <font>
      <b/>
      <sz val="11"/>
      <color rgb="FF3F3F3F"/>
      <name val="Verdana"/>
      <family val="2"/>
    </font>
    <font>
      <b/>
      <sz val="11"/>
      <color rgb="FFFA7D00"/>
      <name val="Verdana"/>
      <family val="2"/>
    </font>
    <font>
      <sz val="11"/>
      <color rgb="FFFA7D00"/>
      <name val="Verdana"/>
      <family val="2"/>
    </font>
    <font>
      <b/>
      <sz val="11"/>
      <color theme="0"/>
      <name val="Verdana"/>
      <family val="2"/>
    </font>
    <font>
      <sz val="11"/>
      <color rgb="FFFF0000"/>
      <name val="Verdana"/>
      <family val="2"/>
    </font>
    <font>
      <i/>
      <sz val="11"/>
      <color rgb="FF7F7F7F"/>
      <name val="Verdana"/>
      <family val="2"/>
    </font>
    <font>
      <b/>
      <sz val="11"/>
      <color theme="1"/>
      <name val="Verdana"/>
      <family val="2"/>
    </font>
    <font>
      <sz val="11"/>
      <color theme="0"/>
      <name val="Verdana"/>
      <family val="2"/>
    </font>
    <font>
      <u/>
      <sz val="11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9" fontId="0" fillId="0" borderId="0" xfId="0" applyNumberFormat="1"/>
    <xf numFmtId="9" fontId="0" fillId="0" borderId="0" xfId="42" applyFont="1"/>
    <xf numFmtId="9" fontId="0" fillId="0" borderId="0" xfId="42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0" fontId="18" fillId="0" borderId="0" xfId="0" applyFont="1"/>
    <xf numFmtId="0" fontId="0" fillId="0" borderId="0" xfId="0" applyAlignment="1">
      <alignment horizontal="right" wrapText="1"/>
    </xf>
    <xf numFmtId="10" fontId="0" fillId="0" borderId="0" xfId="0" applyNumberFormat="1"/>
    <xf numFmtId="165" fontId="0" fillId="0" borderId="0" xfId="0" applyNumberFormat="1"/>
    <xf numFmtId="1" fontId="0" fillId="0" borderId="0" xfId="42" applyNumberFormat="1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0" xfId="42" applyNumberFormat="1" applyFont="1"/>
    <xf numFmtId="9" fontId="0" fillId="0" borderId="0" xfId="42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42" applyNumberFormat="1" applyFont="1"/>
    <xf numFmtId="2" fontId="0" fillId="0" borderId="0" xfId="0" applyNumberFormat="1"/>
    <xf numFmtId="164" fontId="16" fillId="0" borderId="0" xfId="42" applyNumberFormat="1" applyFont="1"/>
    <xf numFmtId="164" fontId="16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0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v>England</c:v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'Fig 8 data'!$A$3:$A$11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xVal>
          <c:yVal>
            <c:numRef>
              <c:f>'Fig 8 data'!$B$3:$B$11</c:f>
              <c:numCache>
                <c:formatCode>0.0%</c:formatCode>
                <c:ptCount val="9"/>
                <c:pt idx="0">
                  <c:v>0.25455549420209828</c:v>
                </c:pt>
                <c:pt idx="1">
                  <c:v>0.21363761341765194</c:v>
                </c:pt>
                <c:pt idx="2">
                  <c:v>0.25292040206465632</c:v>
                </c:pt>
                <c:pt idx="3">
                  <c:v>0.26158680282796548</c:v>
                </c:pt>
                <c:pt idx="4">
                  <c:v>0.26884422110552764</c:v>
                </c:pt>
                <c:pt idx="5">
                  <c:v>0.28738317757009346</c:v>
                </c:pt>
                <c:pt idx="6">
                  <c:v>0.2847826086956522</c:v>
                </c:pt>
                <c:pt idx="7">
                  <c:v>0.24276169265033407</c:v>
                </c:pt>
                <c:pt idx="8">
                  <c:v>0.27333333333333332</c:v>
                </c:pt>
              </c:numCache>
            </c:numRef>
          </c:yVal>
        </c:ser>
        <c:ser>
          <c:idx val="1"/>
          <c:order val="1"/>
          <c:tx>
            <c:v>Scotland</c:v>
          </c:tx>
          <c:spPr>
            <a:ln>
              <a:solidFill>
                <a:srgbClr val="0070C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'Fig 8 data'!$A$3:$A$11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xVal>
          <c:yVal>
            <c:numRef>
              <c:f>'Fig 8 data'!$C$3:$C$11</c:f>
              <c:numCache>
                <c:formatCode>0.0%</c:formatCode>
                <c:ptCount val="9"/>
                <c:pt idx="0">
                  <c:v>0.15763394239702694</c:v>
                </c:pt>
                <c:pt idx="1">
                  <c:v>0.16273213723638652</c:v>
                </c:pt>
                <c:pt idx="2">
                  <c:v>0.17337461300309598</c:v>
                </c:pt>
                <c:pt idx="3">
                  <c:v>0.17601795447258736</c:v>
                </c:pt>
                <c:pt idx="4">
                  <c:v>0.18783317654437126</c:v>
                </c:pt>
                <c:pt idx="5">
                  <c:v>0.20818505338078291</c:v>
                </c:pt>
                <c:pt idx="6">
                  <c:v>0.21095890410958903</c:v>
                </c:pt>
                <c:pt idx="7">
                  <c:v>0.21689989235737353</c:v>
                </c:pt>
                <c:pt idx="8">
                  <c:v>0.2141138732959102</c:v>
                </c:pt>
              </c:numCache>
            </c:numRef>
          </c:yVal>
        </c:ser>
        <c:ser>
          <c:idx val="2"/>
          <c:order val="2"/>
          <c:tx>
            <c:v>Wales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11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'Fig 8 data'!$A$3:$A$11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xVal>
          <c:yVal>
            <c:numRef>
              <c:f>'Fig 8 data'!$D$3:$D$11</c:f>
              <c:numCache>
                <c:formatCode>0.0%</c:formatCode>
                <c:ptCount val="9"/>
                <c:pt idx="0">
                  <c:v>0.20933050590730079</c:v>
                </c:pt>
                <c:pt idx="1">
                  <c:v>0.19160752854057392</c:v>
                </c:pt>
                <c:pt idx="2">
                  <c:v>0.21124206708975521</c:v>
                </c:pt>
                <c:pt idx="3">
                  <c:v>0.2249470178625492</c:v>
                </c:pt>
                <c:pt idx="4">
                  <c:v>0.2341292952824694</c:v>
                </c:pt>
                <c:pt idx="5">
                  <c:v>0.23832923832923833</c:v>
                </c:pt>
                <c:pt idx="6">
                  <c:v>0.24986652429257872</c:v>
                </c:pt>
                <c:pt idx="7">
                  <c:v>0.24881391671059569</c:v>
                </c:pt>
                <c:pt idx="8">
                  <c:v>0.25204108506715828</c:v>
                </c:pt>
              </c:numCache>
            </c:numRef>
          </c:yVal>
        </c:ser>
        <c:axId val="70333568"/>
        <c:axId val="74018816"/>
      </c:scatterChart>
      <c:valAx>
        <c:axId val="70333568"/>
        <c:scaling>
          <c:orientation val="minMax"/>
          <c:max val="2012"/>
          <c:min val="2004"/>
        </c:scaling>
        <c:axPos val="b"/>
        <c:numFmt formatCode="General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4018816"/>
        <c:crosses val="autoZero"/>
        <c:crossBetween val="midCat"/>
        <c:majorUnit val="2"/>
      </c:valAx>
      <c:valAx>
        <c:axId val="74018816"/>
        <c:scaling>
          <c:orientation val="minMax"/>
          <c:max val="0.29000000000000031"/>
          <c:min val="0.15000000000000024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0333568"/>
        <c:crosses val="autoZero"/>
        <c:crossBetween val="midCat"/>
        <c:majorUnit val="0.05"/>
      </c:valAx>
      <c:spPr>
        <a:noFill/>
        <a:ln>
          <a:noFill/>
        </a:ln>
      </c:spPr>
    </c:plotArea>
    <c:legend>
      <c:legendPos val="t"/>
      <c:txPr>
        <a:bodyPr/>
        <a:lstStyle/>
        <a:p>
          <a:pPr>
            <a:defRPr sz="1100" baseline="0">
              <a:latin typeface="Verdana" pitchFamily="34" charset="0"/>
            </a:defRPr>
          </a:pPr>
          <a:endParaRPr lang="en-US"/>
        </a:p>
      </c:txPr>
    </c:legend>
    <c:plotVisOnly val="1"/>
  </c:chart>
  <c:spPr>
    <a:noFill/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v>England</c:v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'Fig 9 data'!$A$8:$A$17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 9 data'!$B$8:$B$17</c:f>
              <c:numCache>
                <c:formatCode>0%</c:formatCode>
                <c:ptCount val="10"/>
                <c:pt idx="0">
                  <c:v>0.27400000000000002</c:v>
                </c:pt>
                <c:pt idx="1">
                  <c:v>0.29199999999999998</c:v>
                </c:pt>
                <c:pt idx="2">
                  <c:v>0.28199999999999997</c:v>
                </c:pt>
                <c:pt idx="3">
                  <c:v>0.28899999999999998</c:v>
                </c:pt>
                <c:pt idx="4">
                  <c:v>0.30099999999999999</c:v>
                </c:pt>
                <c:pt idx="5">
                  <c:v>0.316</c:v>
                </c:pt>
                <c:pt idx="6">
                  <c:v>0.34200000000000003</c:v>
                </c:pt>
                <c:pt idx="7">
                  <c:v>0.35399999999999998</c:v>
                </c:pt>
                <c:pt idx="8">
                  <c:v>0.34200000000000003</c:v>
                </c:pt>
                <c:pt idx="9">
                  <c:v>0.35099999999999998</c:v>
                </c:pt>
              </c:numCache>
            </c:numRef>
          </c:yVal>
        </c:ser>
        <c:ser>
          <c:idx val="1"/>
          <c:order val="1"/>
          <c:spPr>
            <a:ln w="25400">
              <a:solidFill>
                <a:srgbClr val="FF0000"/>
              </a:solidFill>
              <a:prstDash val="sysDot"/>
            </a:ln>
          </c:spPr>
          <c:marker>
            <c:symbol val="triangle"/>
            <c:size val="11"/>
            <c:spPr>
              <a:noFill/>
              <a:ln w="25400">
                <a:solidFill>
                  <a:srgbClr val="FF0000"/>
                </a:solidFill>
              </a:ln>
            </c:spPr>
          </c:marker>
          <c:xVal>
            <c:numRef>
              <c:f>'Fig 9 data'!$A$8:$A$17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 9 data'!$C$8:$C$17</c:f>
              <c:numCache>
                <c:formatCode>0%</c:formatCode>
                <c:ptCount val="10"/>
                <c:pt idx="0">
                  <c:v>0.27400000000000002</c:v>
                </c:pt>
                <c:pt idx="1">
                  <c:v>0.27836734632698851</c:v>
                </c:pt>
                <c:pt idx="2">
                  <c:v>0.28199999999999997</c:v>
                </c:pt>
                <c:pt idx="3">
                  <c:v>0.28899999999999998</c:v>
                </c:pt>
                <c:pt idx="4">
                  <c:v>0.30099999999999999</c:v>
                </c:pt>
                <c:pt idx="5">
                  <c:v>0.316</c:v>
                </c:pt>
                <c:pt idx="6">
                  <c:v>0.34200000000000003</c:v>
                </c:pt>
                <c:pt idx="7">
                  <c:v>0.34119999999999995</c:v>
                </c:pt>
                <c:pt idx="8">
                  <c:v>0.34200000000000003</c:v>
                </c:pt>
                <c:pt idx="9">
                  <c:v>0.35099999999999998</c:v>
                </c:pt>
              </c:numCache>
            </c:numRef>
          </c:yVal>
        </c:ser>
        <c:ser>
          <c:idx val="4"/>
          <c:order val="2"/>
          <c:tx>
            <c:v>Scotland</c:v>
          </c:tx>
          <c:spPr>
            <a:ln>
              <a:solidFill>
                <a:srgbClr val="0070C0"/>
              </a:solidFill>
            </a:ln>
          </c:spPr>
          <c:marker>
            <c:symbol val="square"/>
            <c:size val="1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'Fig 9 data'!$A$8:$A$17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 9 data'!$D$8:$D$17</c:f>
              <c:numCache>
                <c:formatCode>0%</c:formatCode>
                <c:ptCount val="10"/>
                <c:pt idx="0">
                  <c:v>0.27800000000000002</c:v>
                </c:pt>
                <c:pt idx="1">
                  <c:v>0.27100000000000002</c:v>
                </c:pt>
                <c:pt idx="2">
                  <c:v>0.27300000000000002</c:v>
                </c:pt>
                <c:pt idx="3">
                  <c:v>0.26200000000000001</c:v>
                </c:pt>
                <c:pt idx="4">
                  <c:v>0.26500000000000001</c:v>
                </c:pt>
                <c:pt idx="5">
                  <c:v>0.27200000000000002</c:v>
                </c:pt>
                <c:pt idx="6">
                  <c:v>0.307</c:v>
                </c:pt>
                <c:pt idx="7">
                  <c:v>0.31</c:v>
                </c:pt>
                <c:pt idx="8">
                  <c:v>0.314</c:v>
                </c:pt>
                <c:pt idx="9">
                  <c:v>0.316</c:v>
                </c:pt>
              </c:numCache>
            </c:numRef>
          </c:yVal>
        </c:ser>
        <c:ser>
          <c:idx val="5"/>
          <c:order val="3"/>
          <c:tx>
            <c:v>Wales</c:v>
          </c:tx>
          <c:spPr>
            <a:ln>
              <a:solidFill>
                <a:srgbClr val="00B050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</c:spPr>
          </c:marker>
          <c:xVal>
            <c:numRef>
              <c:f>'Fig 9 data'!$A$8:$A$17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 9 data'!$E$8:$E$17</c:f>
              <c:numCache>
                <c:formatCode>0%</c:formatCode>
                <c:ptCount val="10"/>
                <c:pt idx="0">
                  <c:v>0.27</c:v>
                </c:pt>
                <c:pt idx="1">
                  <c:v>0.27400000000000002</c:v>
                </c:pt>
                <c:pt idx="2">
                  <c:v>0.27600000000000002</c:v>
                </c:pt>
                <c:pt idx="3">
                  <c:v>0.26800000000000002</c:v>
                </c:pt>
                <c:pt idx="4">
                  <c:v>0.27500000000000002</c:v>
                </c:pt>
                <c:pt idx="5">
                  <c:v>0.29099999999999998</c:v>
                </c:pt>
                <c:pt idx="6">
                  <c:v>0.29699999999999999</c:v>
                </c:pt>
                <c:pt idx="7">
                  <c:v>0.30099999999999999</c:v>
                </c:pt>
                <c:pt idx="8">
                  <c:v>0.30099999999999999</c:v>
                </c:pt>
                <c:pt idx="9">
                  <c:v>0.29899999999999999</c:v>
                </c:pt>
              </c:numCache>
            </c:numRef>
          </c:yVal>
        </c:ser>
        <c:ser>
          <c:idx val="3"/>
          <c:order val="4"/>
          <c:spPr>
            <a:ln>
              <a:solidFill>
                <a:srgbClr val="00B050"/>
              </a:solidFill>
              <a:prstDash val="sysDot"/>
            </a:ln>
          </c:spPr>
          <c:marker>
            <c:symbol val="circle"/>
            <c:size val="11"/>
            <c:spPr>
              <a:noFill/>
              <a:ln w="25400">
                <a:solidFill>
                  <a:srgbClr val="00B050"/>
                </a:solidFill>
              </a:ln>
            </c:spPr>
          </c:marker>
          <c:xVal>
            <c:numRef>
              <c:f>'Fig 9 data'!$A$8:$A$17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'Fig 9 data'!$F$8:$F$17</c:f>
              <c:numCache>
                <c:formatCode>0%</c:formatCode>
                <c:ptCount val="10"/>
                <c:pt idx="0">
                  <c:v>0.27</c:v>
                </c:pt>
                <c:pt idx="1">
                  <c:v>0.2674490232523723</c:v>
                </c:pt>
                <c:pt idx="2">
                  <c:v>0.27600000000000002</c:v>
                </c:pt>
                <c:pt idx="3">
                  <c:v>0.26800000000000002</c:v>
                </c:pt>
                <c:pt idx="4">
                  <c:v>0.27500000000000002</c:v>
                </c:pt>
                <c:pt idx="5">
                  <c:v>0.29099999999999998</c:v>
                </c:pt>
                <c:pt idx="6">
                  <c:v>0.29699999999999999</c:v>
                </c:pt>
                <c:pt idx="7">
                  <c:v>0.30099999999999999</c:v>
                </c:pt>
                <c:pt idx="8">
                  <c:v>0.30099999999999999</c:v>
                </c:pt>
                <c:pt idx="9">
                  <c:v>0.29899999999999999</c:v>
                </c:pt>
              </c:numCache>
            </c:numRef>
          </c:yVal>
        </c:ser>
        <c:axId val="77597696"/>
        <c:axId val="79050624"/>
      </c:scatterChart>
      <c:valAx>
        <c:axId val="77597696"/>
        <c:scaling>
          <c:orientation val="minMax"/>
          <c:max val="2013"/>
          <c:min val="2004"/>
        </c:scaling>
        <c:axPos val="b"/>
        <c:numFmt formatCode="General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9050624"/>
        <c:crosses val="autoZero"/>
        <c:crossBetween val="midCat"/>
        <c:majorUnit val="2"/>
      </c:valAx>
      <c:valAx>
        <c:axId val="79050624"/>
        <c:scaling>
          <c:orientation val="minMax"/>
          <c:max val="0.36000000000000032"/>
          <c:min val="0.25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7597696"/>
        <c:crosses val="autoZero"/>
        <c:crossBetween val="midCat"/>
        <c:majorUnit val="1.0000000000000005E-2"/>
      </c:valAx>
    </c:plotArea>
    <c:legend>
      <c:legendPos val="t"/>
      <c:legendEntry>
        <c:idx val="1"/>
        <c:delete val="1"/>
      </c:legendEntry>
      <c:legendEntry>
        <c:idx val="4"/>
        <c:delete val="1"/>
      </c:legendEntry>
      <c:txPr>
        <a:bodyPr/>
        <a:lstStyle/>
        <a:p>
          <a:pPr>
            <a:defRPr sz="1100" baseline="0">
              <a:latin typeface="Verdana" pitchFamily="34" charset="0"/>
            </a:defRPr>
          </a:pPr>
          <a:endParaRPr lang="en-US"/>
        </a:p>
      </c:txPr>
    </c:legend>
    <c:plotVisOnly val="1"/>
  </c:chart>
  <c:spPr>
    <a:noFill/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v>England</c:v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'Fig 10 data'!$A$8:$A$14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xVal>
          <c:yVal>
            <c:numRef>
              <c:f>'Fig 10 data'!$B$8:$B$14</c:f>
              <c:numCache>
                <c:formatCode>0%</c:formatCode>
                <c:ptCount val="7"/>
                <c:pt idx="0">
                  <c:v>0.35899999999999999</c:v>
                </c:pt>
                <c:pt idx="1">
                  <c:v>0.374</c:v>
                </c:pt>
                <c:pt idx="2">
                  <c:v>0.38900000000000001</c:v>
                </c:pt>
                <c:pt idx="3">
                  <c:v>0.41499999999999998</c:v>
                </c:pt>
                <c:pt idx="4">
                  <c:v>0.436</c:v>
                </c:pt>
                <c:pt idx="5">
                  <c:v>0.436</c:v>
                </c:pt>
                <c:pt idx="6">
                  <c:v>0.437</c:v>
                </c:pt>
              </c:numCache>
            </c:numRef>
          </c:yVal>
        </c:ser>
        <c:ser>
          <c:idx val="1"/>
          <c:order val="1"/>
          <c:spPr>
            <a:ln>
              <a:solidFill>
                <a:srgbClr val="FF0000"/>
              </a:solidFill>
              <a:prstDash val="sysDot"/>
            </a:ln>
          </c:spPr>
          <c:marker>
            <c:symbol val="triangle"/>
            <c:size val="11"/>
            <c:spPr>
              <a:noFill/>
              <a:ln w="25400">
                <a:solidFill>
                  <a:srgbClr val="FF0000"/>
                </a:solidFill>
              </a:ln>
            </c:spPr>
          </c:marker>
          <c:xVal>
            <c:numRef>
              <c:f>'Fig 10 data'!$A$8:$A$14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xVal>
          <c:yVal>
            <c:numRef>
              <c:f>'Fig 10 data'!$C$8:$C$14</c:f>
              <c:numCache>
                <c:formatCode>0%</c:formatCode>
                <c:ptCount val="7"/>
                <c:pt idx="0">
                  <c:v>0.35899999999999999</c:v>
                </c:pt>
                <c:pt idx="1">
                  <c:v>0.374</c:v>
                </c:pt>
                <c:pt idx="2">
                  <c:v>0.38900000000000001</c:v>
                </c:pt>
                <c:pt idx="3">
                  <c:v>0.41499999999999998</c:v>
                </c:pt>
                <c:pt idx="4">
                  <c:v>0.42976592242133388</c:v>
                </c:pt>
                <c:pt idx="5">
                  <c:v>0.43063539406630275</c:v>
                </c:pt>
                <c:pt idx="6">
                  <c:v>0.437</c:v>
                </c:pt>
              </c:numCache>
            </c:numRef>
          </c:yVal>
        </c:ser>
        <c:ser>
          <c:idx val="2"/>
          <c:order val="2"/>
          <c:tx>
            <c:v>Scotland</c:v>
          </c:tx>
          <c:spPr>
            <a:ln>
              <a:solidFill>
                <a:srgbClr val="0070C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'Fig 10 data'!$A$8:$A$14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xVal>
          <c:yVal>
            <c:numRef>
              <c:f>'Fig 10 data'!$D$8:$D$14</c:f>
              <c:numCache>
                <c:formatCode>0%</c:formatCode>
                <c:ptCount val="7"/>
                <c:pt idx="0">
                  <c:v>0.33</c:v>
                </c:pt>
                <c:pt idx="1">
                  <c:v>0.315</c:v>
                </c:pt>
                <c:pt idx="2">
                  <c:v>0.318</c:v>
                </c:pt>
                <c:pt idx="3">
                  <c:v>0.33900000000000002</c:v>
                </c:pt>
                <c:pt idx="4">
                  <c:v>0.36299999999999999</c:v>
                </c:pt>
                <c:pt idx="5">
                  <c:v>0.36799999999999999</c:v>
                </c:pt>
                <c:pt idx="6">
                  <c:v>0.371</c:v>
                </c:pt>
              </c:numCache>
            </c:numRef>
          </c:yVal>
        </c:ser>
        <c:ser>
          <c:idx val="3"/>
          <c:order val="3"/>
          <c:tx>
            <c:v>Wales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11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'Fig 10 data'!$A$8:$A$14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xVal>
          <c:yVal>
            <c:numRef>
              <c:f>'Fig 10 data'!$E$8:$E$14</c:f>
              <c:numCache>
                <c:formatCode>0%</c:formatCode>
                <c:ptCount val="7"/>
                <c:pt idx="0">
                  <c:v>0.33400000000000002</c:v>
                </c:pt>
                <c:pt idx="1">
                  <c:v>0.33200000000000002</c:v>
                </c:pt>
                <c:pt idx="2">
                  <c:v>0.34399999999999997</c:v>
                </c:pt>
                <c:pt idx="3">
                  <c:v>0.36499999999999999</c:v>
                </c:pt>
                <c:pt idx="4">
                  <c:v>0.36699999999999999</c:v>
                </c:pt>
                <c:pt idx="5">
                  <c:v>0.37</c:v>
                </c:pt>
                <c:pt idx="6">
                  <c:v>0.378</c:v>
                </c:pt>
              </c:numCache>
            </c:numRef>
          </c:yVal>
        </c:ser>
        <c:axId val="79768576"/>
        <c:axId val="50313472"/>
      </c:scatterChart>
      <c:valAx>
        <c:axId val="79768576"/>
        <c:scaling>
          <c:orientation val="minMax"/>
          <c:max val="2013"/>
          <c:min val="2004"/>
        </c:scaling>
        <c:axPos val="b"/>
        <c:numFmt formatCode="General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50313472"/>
        <c:crosses val="autoZero"/>
        <c:crossBetween val="midCat"/>
        <c:majorUnit val="2"/>
      </c:valAx>
      <c:valAx>
        <c:axId val="50313472"/>
        <c:scaling>
          <c:orientation val="minMax"/>
          <c:max val="0.44"/>
          <c:min val="0.31000000000000139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9768576"/>
        <c:crosses val="autoZero"/>
        <c:crossBetween val="midCat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sz="1100" baseline="0">
              <a:latin typeface="Verdana" pitchFamily="34" charset="0"/>
            </a:defRPr>
          </a:pPr>
          <a:endParaRPr lang="en-US"/>
        </a:p>
      </c:txPr>
    </c:legend>
    <c:plotVisOnly val="1"/>
  </c:chart>
  <c:spPr>
    <a:noFill/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v>England</c:v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'Fig B1-1 data'!$B$3:$B$10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xVal>
          <c:yVal>
            <c:numRef>
              <c:f>'Fig B1-1 data'!$C$3:$C$10</c:f>
              <c:numCache>
                <c:formatCode>0.0%</c:formatCode>
                <c:ptCount val="8"/>
                <c:pt idx="0">
                  <c:v>6.8655181280534841E-2</c:v>
                </c:pt>
                <c:pt idx="1">
                  <c:v>7.2667006629270781E-2</c:v>
                </c:pt>
                <c:pt idx="2">
                  <c:v>8.0439670247314507E-2</c:v>
                </c:pt>
                <c:pt idx="3">
                  <c:v>8.5050311451844759E-2</c:v>
                </c:pt>
                <c:pt idx="4">
                  <c:v>9.4219390077378257E-2</c:v>
                </c:pt>
                <c:pt idx="5">
                  <c:v>9.0909090909090912E-2</c:v>
                </c:pt>
                <c:pt idx="6">
                  <c:v>7.2019366552350209E-2</c:v>
                </c:pt>
                <c:pt idx="7">
                  <c:v>7.5561045913115091E-2</c:v>
                </c:pt>
              </c:numCache>
            </c:numRef>
          </c:yVal>
        </c:ser>
        <c:ser>
          <c:idx val="1"/>
          <c:order val="1"/>
          <c:tx>
            <c:v>Scotland</c:v>
          </c:tx>
          <c:spPr>
            <a:ln>
              <a:solidFill>
                <a:srgbClr val="0070C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'Fig B1-1 data'!$B$3:$B$10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xVal>
          <c:yVal>
            <c:numRef>
              <c:f>'Fig B1-1 data'!$D$3:$D$10</c:f>
              <c:numCache>
                <c:formatCode>0.0%</c:formatCode>
                <c:ptCount val="8"/>
                <c:pt idx="0">
                  <c:v>8.5528178986122902E-2</c:v>
                </c:pt>
                <c:pt idx="1">
                  <c:v>9.1766723842195516E-2</c:v>
                </c:pt>
                <c:pt idx="2">
                  <c:v>9.7261039686975956E-2</c:v>
                </c:pt>
                <c:pt idx="3">
                  <c:v>0.10322024151811386</c:v>
                </c:pt>
                <c:pt idx="4">
                  <c:v>0.11637572734829593</c:v>
                </c:pt>
                <c:pt idx="5">
                  <c:v>0.12095933263816475</c:v>
                </c:pt>
                <c:pt idx="6">
                  <c:v>0.11750483558994197</c:v>
                </c:pt>
                <c:pt idx="7">
                  <c:v>0.12933458294283037</c:v>
                </c:pt>
              </c:numCache>
            </c:numRef>
          </c:yVal>
        </c:ser>
        <c:ser>
          <c:idx val="2"/>
          <c:order val="2"/>
          <c:tx>
            <c:v>Wales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11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'Fig B1-1 data'!$B$3:$B$10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xVal>
          <c:yVal>
            <c:numRef>
              <c:f>'Fig B1-1 data'!$E$3:$E$10</c:f>
              <c:numCache>
                <c:formatCode>0.0%</c:formatCode>
                <c:ptCount val="8"/>
                <c:pt idx="0">
                  <c:v>5.6587596456130332E-2</c:v>
                </c:pt>
                <c:pt idx="1">
                  <c:v>5.9762111981433129E-2</c:v>
                </c:pt>
                <c:pt idx="2">
                  <c:v>6.9983136593591899E-2</c:v>
                </c:pt>
                <c:pt idx="3">
                  <c:v>7.58254057078903E-2</c:v>
                </c:pt>
                <c:pt idx="4">
                  <c:v>7.9109680879592373E-2</c:v>
                </c:pt>
                <c:pt idx="5">
                  <c:v>8.2184916061137564E-2</c:v>
                </c:pt>
                <c:pt idx="6">
                  <c:v>7.847478474784747E-2</c:v>
                </c:pt>
                <c:pt idx="7">
                  <c:v>7.5761266747868455E-2</c:v>
                </c:pt>
              </c:numCache>
            </c:numRef>
          </c:yVal>
        </c:ser>
        <c:axId val="72232320"/>
        <c:axId val="72234496"/>
      </c:scatterChart>
      <c:valAx>
        <c:axId val="72232320"/>
        <c:scaling>
          <c:orientation val="minMax"/>
          <c:max val="2012"/>
          <c:min val="2004"/>
        </c:scaling>
        <c:axPos val="b"/>
        <c:numFmt formatCode="General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2234496"/>
        <c:crosses val="autoZero"/>
        <c:crossBetween val="midCat"/>
        <c:majorUnit val="2"/>
      </c:valAx>
      <c:valAx>
        <c:axId val="72234496"/>
        <c:scaling>
          <c:orientation val="minMax"/>
          <c:max val="0.13"/>
          <c:min val="0.05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 sz="1100" baseline="0">
                <a:latin typeface="Verdana" pitchFamily="34" charset="0"/>
              </a:defRPr>
            </a:pPr>
            <a:endParaRPr lang="en-US"/>
          </a:p>
        </c:txPr>
        <c:crossAx val="72232320"/>
        <c:crosses val="autoZero"/>
        <c:crossBetween val="midCat"/>
        <c:majorUnit val="1.0000000000000005E-2"/>
      </c:valAx>
    </c:plotArea>
    <c:legend>
      <c:legendPos val="r"/>
      <c:txPr>
        <a:bodyPr/>
        <a:lstStyle/>
        <a:p>
          <a:pPr>
            <a:defRPr sz="1100" baseline="0">
              <a:latin typeface="Verdana" pitchFamily="34" charset="0"/>
            </a:defRPr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7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864" cy="607002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5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9864" cy="607002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C21" sqref="C21"/>
    </sheetView>
  </sheetViews>
  <sheetFormatPr defaultRowHeight="14.25"/>
  <sheetData>
    <row r="1" spans="1:11">
      <c r="A1" s="6"/>
    </row>
    <row r="2" spans="1:11" ht="28.5">
      <c r="A2" s="21" t="s">
        <v>4</v>
      </c>
      <c r="B2" s="5" t="s">
        <v>0</v>
      </c>
      <c r="C2" s="5" t="s">
        <v>1</v>
      </c>
      <c r="D2" s="5" t="s">
        <v>3</v>
      </c>
    </row>
    <row r="3" spans="1:11">
      <c r="A3">
        <v>2004</v>
      </c>
      <c r="B3" s="16">
        <v>0.25455549420209828</v>
      </c>
      <c r="C3" s="16">
        <v>0.15763394239702694</v>
      </c>
      <c r="D3" s="16">
        <v>0.20933050590730079</v>
      </c>
      <c r="G3" s="4"/>
      <c r="K3" s="1"/>
    </row>
    <row r="4" spans="1:11">
      <c r="A4">
        <v>2005</v>
      </c>
      <c r="B4" s="16">
        <v>0.21363761341765194</v>
      </c>
      <c r="C4" s="16">
        <v>0.16273213723638652</v>
      </c>
      <c r="D4" s="16">
        <v>0.19160752854057392</v>
      </c>
      <c r="K4" s="1"/>
    </row>
    <row r="5" spans="1:11">
      <c r="A5">
        <v>2006</v>
      </c>
      <c r="B5" s="16">
        <v>0.25292040206465632</v>
      </c>
      <c r="C5" s="16">
        <v>0.17337461300309598</v>
      </c>
      <c r="D5" s="16">
        <v>0.21124206708975521</v>
      </c>
      <c r="K5" s="1"/>
    </row>
    <row r="6" spans="1:11">
      <c r="A6">
        <v>2007</v>
      </c>
      <c r="B6" s="16">
        <v>0.26158680282796548</v>
      </c>
      <c r="C6" s="16">
        <v>0.17601795447258736</v>
      </c>
      <c r="D6" s="16">
        <v>0.2249470178625492</v>
      </c>
      <c r="K6" s="1"/>
    </row>
    <row r="7" spans="1:11">
      <c r="A7">
        <v>2008</v>
      </c>
      <c r="B7" s="16">
        <v>0.26884422110552764</v>
      </c>
      <c r="C7" s="16">
        <v>0.18783317654437126</v>
      </c>
      <c r="D7" s="16">
        <v>0.2341292952824694</v>
      </c>
      <c r="K7" s="1"/>
    </row>
    <row r="8" spans="1:11">
      <c r="A8">
        <v>2009</v>
      </c>
      <c r="B8" s="16">
        <v>0.28738317757009346</v>
      </c>
      <c r="C8" s="16">
        <v>0.20818505338078291</v>
      </c>
      <c r="D8" s="16">
        <v>0.23832923832923833</v>
      </c>
      <c r="K8" s="1"/>
    </row>
    <row r="9" spans="1:11">
      <c r="A9">
        <v>2010</v>
      </c>
      <c r="B9" s="16">
        <v>0.2847826086956522</v>
      </c>
      <c r="C9" s="16">
        <v>0.21095890410958903</v>
      </c>
      <c r="D9" s="16">
        <v>0.24986652429257872</v>
      </c>
      <c r="K9" s="1"/>
    </row>
    <row r="10" spans="1:11">
      <c r="A10">
        <v>2011</v>
      </c>
      <c r="B10" s="16">
        <v>0.24276169265033407</v>
      </c>
      <c r="C10" s="16">
        <v>0.21689989235737353</v>
      </c>
      <c r="D10" s="16">
        <v>0.24881391671059569</v>
      </c>
      <c r="K10" s="1"/>
    </row>
    <row r="11" spans="1:11">
      <c r="A11">
        <v>2012</v>
      </c>
      <c r="B11" s="16">
        <v>0.27333333333333332</v>
      </c>
      <c r="C11" s="16">
        <v>0.2141138732959102</v>
      </c>
      <c r="D11" s="16">
        <v>0.25204108506715828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T28"/>
  <sheetViews>
    <sheetView workbookViewId="0">
      <selection activeCell="I26" sqref="I26"/>
    </sheetView>
  </sheetViews>
  <sheetFormatPr defaultRowHeight="14.25"/>
  <cols>
    <col min="1" max="1" width="10.8984375" customWidth="1"/>
    <col min="7" max="7" width="6.296875" customWidth="1"/>
    <col min="8" max="8" width="9.59765625" customWidth="1"/>
    <col min="9" max="9" width="9.796875" customWidth="1"/>
    <col min="10" max="10" width="7.8984375" customWidth="1"/>
    <col min="13" max="13" width="10" customWidth="1"/>
    <col min="14" max="14" width="9.796875" customWidth="1"/>
    <col min="17" max="17" width="10" customWidth="1"/>
  </cols>
  <sheetData>
    <row r="2" spans="1:20">
      <c r="A2" s="31" t="s">
        <v>20</v>
      </c>
      <c r="B2" s="31"/>
      <c r="C2" s="31"/>
      <c r="D2" s="31"/>
      <c r="E2" s="31"/>
      <c r="F2" s="31"/>
      <c r="H2" s="31" t="s">
        <v>21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4" spans="1:20">
      <c r="A4" s="32" t="s">
        <v>6</v>
      </c>
      <c r="B4" s="30" t="s">
        <v>2</v>
      </c>
      <c r="C4" s="30"/>
      <c r="D4" s="13" t="s">
        <v>1</v>
      </c>
      <c r="E4" s="30" t="s">
        <v>3</v>
      </c>
      <c r="F4" s="30"/>
      <c r="G4" s="18"/>
      <c r="H4" s="19" t="s">
        <v>2</v>
      </c>
      <c r="I4" s="19" t="s">
        <v>7</v>
      </c>
      <c r="J4" s="19"/>
      <c r="M4" s="30" t="s">
        <v>2</v>
      </c>
      <c r="N4" s="30"/>
      <c r="O4" s="30"/>
      <c r="P4" s="20"/>
      <c r="Q4" s="30" t="s">
        <v>3</v>
      </c>
      <c r="R4" s="30"/>
      <c r="S4" s="30"/>
    </row>
    <row r="5" spans="1:20" ht="57">
      <c r="A5" s="32"/>
      <c r="B5" s="15" t="s">
        <v>11</v>
      </c>
      <c r="C5" s="29" t="s">
        <v>8</v>
      </c>
      <c r="D5" s="15" t="s">
        <v>11</v>
      </c>
      <c r="E5" s="15" t="s">
        <v>9</v>
      </c>
      <c r="F5" s="29" t="s">
        <v>8</v>
      </c>
      <c r="G5" s="18"/>
      <c r="H5" s="15" t="s">
        <v>14</v>
      </c>
      <c r="I5" s="15" t="s">
        <v>15</v>
      </c>
      <c r="J5" s="19"/>
      <c r="K5" s="19" t="s">
        <v>5</v>
      </c>
      <c r="L5" s="19" t="s">
        <v>4</v>
      </c>
      <c r="M5" s="15" t="s">
        <v>12</v>
      </c>
      <c r="N5" s="21" t="s">
        <v>16</v>
      </c>
      <c r="O5" s="15" t="s">
        <v>10</v>
      </c>
      <c r="P5" s="15" t="s">
        <v>17</v>
      </c>
      <c r="Q5" s="15" t="s">
        <v>13</v>
      </c>
      <c r="R5" s="21" t="s">
        <v>16</v>
      </c>
      <c r="S5" s="15" t="s">
        <v>10</v>
      </c>
    </row>
    <row r="6" spans="1:20">
      <c r="A6" s="14"/>
      <c r="C6" s="1">
        <v>1</v>
      </c>
      <c r="F6" s="1">
        <v>1</v>
      </c>
      <c r="L6" s="14"/>
      <c r="M6" s="19"/>
      <c r="N6" s="19"/>
      <c r="Q6" s="21"/>
      <c r="R6" s="21"/>
    </row>
    <row r="7" spans="1:20">
      <c r="A7" s="14"/>
      <c r="L7" s="14"/>
      <c r="M7" s="19"/>
      <c r="N7" s="19"/>
      <c r="Q7" s="21"/>
      <c r="R7" s="21"/>
    </row>
    <row r="8" spans="1:20">
      <c r="A8">
        <v>2004</v>
      </c>
      <c r="B8" s="3">
        <v>0.27400000000000002</v>
      </c>
      <c r="C8" s="3">
        <f>+B8</f>
        <v>0.27400000000000002</v>
      </c>
      <c r="D8" s="3">
        <v>0.27800000000000002</v>
      </c>
      <c r="E8" s="3">
        <v>0.27</v>
      </c>
      <c r="F8" s="3">
        <f>+E8</f>
        <v>0.27</v>
      </c>
      <c r="G8" s="3"/>
      <c r="H8" s="3">
        <v>0.27</v>
      </c>
      <c r="I8" s="2">
        <v>0.26100000000000001</v>
      </c>
      <c r="J8" s="2"/>
      <c r="K8" s="10">
        <v>2005</v>
      </c>
      <c r="L8">
        <v>2004</v>
      </c>
      <c r="M8" s="16">
        <v>9.2200000000000004E-2</v>
      </c>
      <c r="N8" s="16">
        <f t="shared" ref="N8:N16" si="0">+M8*B8/H8</f>
        <v>9.3565925925925927E-2</v>
      </c>
      <c r="O8" s="16"/>
      <c r="P8" s="16"/>
      <c r="Q8" s="16">
        <v>6.9099999999999995E-2</v>
      </c>
      <c r="R8" s="16">
        <f t="shared" ref="R8:R16" si="1">+Q8*E8/I8</f>
        <v>7.1482758620689646E-2</v>
      </c>
      <c r="S8" s="16"/>
    </row>
    <row r="9" spans="1:20">
      <c r="A9">
        <v>2005</v>
      </c>
      <c r="B9" s="3">
        <v>0.29199999999999998</v>
      </c>
      <c r="C9" s="3">
        <f>+B9-O18</f>
        <v>0.27836734632698851</v>
      </c>
      <c r="D9" s="3">
        <v>0.27100000000000002</v>
      </c>
      <c r="E9" s="3">
        <v>0.27400000000000002</v>
      </c>
      <c r="F9" s="3">
        <f>+E9-S18</f>
        <v>0.2674490232523723</v>
      </c>
      <c r="G9" s="3"/>
      <c r="H9" s="3">
        <v>0.28599999999999998</v>
      </c>
      <c r="I9" s="2">
        <v>0.26200000000000001</v>
      </c>
      <c r="J9" s="2"/>
      <c r="K9" s="10">
        <v>2006</v>
      </c>
      <c r="L9">
        <v>2005</v>
      </c>
      <c r="M9" s="16">
        <v>7.7700000000000005E-2</v>
      </c>
      <c r="N9" s="16">
        <f t="shared" si="0"/>
        <v>7.9330069930069941E-2</v>
      </c>
      <c r="O9" s="16"/>
      <c r="P9" s="16"/>
      <c r="Q9" s="16">
        <v>6.2100000000000002E-2</v>
      </c>
      <c r="R9" s="16">
        <f t="shared" si="1"/>
        <v>6.4944274809160318E-2</v>
      </c>
      <c r="S9" s="16"/>
    </row>
    <row r="10" spans="1:20">
      <c r="A10">
        <v>2006</v>
      </c>
      <c r="B10" s="3">
        <v>0.28199999999999997</v>
      </c>
      <c r="C10" s="3">
        <f t="shared" ref="C10:C17" si="2">+B10</f>
        <v>0.28199999999999997</v>
      </c>
      <c r="D10" s="3">
        <v>0.27300000000000002</v>
      </c>
      <c r="E10" s="3">
        <v>0.27600000000000002</v>
      </c>
      <c r="F10" s="3">
        <f t="shared" ref="F10:F17" si="3">+E10</f>
        <v>0.27600000000000002</v>
      </c>
      <c r="G10" s="3"/>
      <c r="H10" s="3">
        <v>0.27500000000000002</v>
      </c>
      <c r="I10" s="2">
        <v>0.26100000000000001</v>
      </c>
      <c r="J10" s="2"/>
      <c r="K10" s="10">
        <v>2007</v>
      </c>
      <c r="L10">
        <v>2006</v>
      </c>
      <c r="M10" s="16">
        <v>9.3100000000000002E-2</v>
      </c>
      <c r="N10" s="16">
        <f t="shared" si="0"/>
        <v>9.546981818181817E-2</v>
      </c>
      <c r="O10" s="16">
        <v>7.5600000000000001E-2</v>
      </c>
      <c r="P10" s="22">
        <f>+O10/N10</f>
        <v>0.79187330027195657</v>
      </c>
      <c r="Q10" s="16">
        <v>6.9900000000000004E-2</v>
      </c>
      <c r="R10" s="16">
        <f t="shared" si="1"/>
        <v>7.3917241379310342E-2</v>
      </c>
      <c r="S10" s="16">
        <v>5.74E-2</v>
      </c>
      <c r="T10" s="23">
        <f>+S10/R10</f>
        <v>0.77654413136779255</v>
      </c>
    </row>
    <row r="11" spans="1:20">
      <c r="A11">
        <v>2007</v>
      </c>
      <c r="B11" s="3">
        <v>0.28899999999999998</v>
      </c>
      <c r="C11" s="3">
        <f t="shared" si="2"/>
        <v>0.28899999999999998</v>
      </c>
      <c r="D11" s="3">
        <v>0.26200000000000001</v>
      </c>
      <c r="E11" s="3">
        <v>0.26800000000000002</v>
      </c>
      <c r="F11" s="3">
        <f t="shared" si="3"/>
        <v>0.26800000000000002</v>
      </c>
      <c r="G11" s="3"/>
      <c r="H11" s="3">
        <v>0.28199999999999997</v>
      </c>
      <c r="I11" s="2">
        <v>0.25600000000000001</v>
      </c>
      <c r="J11" s="2"/>
      <c r="K11" s="10">
        <v>2008</v>
      </c>
      <c r="L11">
        <v>2007</v>
      </c>
      <c r="M11" s="16">
        <v>9.9900000000000003E-2</v>
      </c>
      <c r="N11" s="16">
        <f t="shared" si="0"/>
        <v>0.10237978723404256</v>
      </c>
      <c r="O11" s="16">
        <v>8.3000000000000004E-2</v>
      </c>
      <c r="P11" s="22">
        <f t="shared" ref="P11:P16" si="4">+O11/N11</f>
        <v>0.81070690067229856</v>
      </c>
      <c r="Q11" s="16">
        <v>7.4300000000000005E-2</v>
      </c>
      <c r="R11" s="16">
        <f t="shared" si="1"/>
        <v>7.7782812500000006E-2</v>
      </c>
      <c r="S11" s="16">
        <v>6.2600000000000003E-2</v>
      </c>
      <c r="T11" s="23">
        <f t="shared" ref="T11:T16" si="5">+S11/R11</f>
        <v>0.80480504610192638</v>
      </c>
    </row>
    <row r="12" spans="1:20">
      <c r="A12">
        <v>2008</v>
      </c>
      <c r="B12" s="3">
        <v>0.30099999999999999</v>
      </c>
      <c r="C12" s="3">
        <f t="shared" si="2"/>
        <v>0.30099999999999999</v>
      </c>
      <c r="D12" s="3">
        <v>0.26500000000000001</v>
      </c>
      <c r="E12" s="3">
        <v>0.27500000000000002</v>
      </c>
      <c r="F12" s="3">
        <f t="shared" si="3"/>
        <v>0.27500000000000002</v>
      </c>
      <c r="G12" s="3"/>
      <c r="H12" s="3">
        <v>0.29099999999999998</v>
      </c>
      <c r="I12" s="2">
        <v>0.26300000000000001</v>
      </c>
      <c r="J12" s="2"/>
      <c r="K12" s="10">
        <v>2009</v>
      </c>
      <c r="L12">
        <v>2008</v>
      </c>
      <c r="M12" s="16">
        <v>0.107</v>
      </c>
      <c r="N12" s="16">
        <f t="shared" si="0"/>
        <v>0.11067697594501719</v>
      </c>
      <c r="O12" s="16">
        <v>8.6699999999999999E-2</v>
      </c>
      <c r="P12" s="22">
        <f t="shared" si="4"/>
        <v>0.78336076008321165</v>
      </c>
      <c r="Q12" s="16">
        <v>8.0399999999999999E-2</v>
      </c>
      <c r="R12" s="16">
        <f t="shared" si="1"/>
        <v>8.4068441064638788E-2</v>
      </c>
      <c r="S12" s="16">
        <v>6.7199999999999996E-2</v>
      </c>
      <c r="T12" s="23">
        <f t="shared" si="5"/>
        <v>0.79934871099050198</v>
      </c>
    </row>
    <row r="13" spans="1:20">
      <c r="A13">
        <v>2009</v>
      </c>
      <c r="B13" s="3">
        <v>0.316</v>
      </c>
      <c r="C13" s="3">
        <f t="shared" si="2"/>
        <v>0.316</v>
      </c>
      <c r="D13" s="3">
        <v>0.27200000000000002</v>
      </c>
      <c r="E13" s="3">
        <v>0.29099999999999998</v>
      </c>
      <c r="F13" s="3">
        <f t="shared" si="3"/>
        <v>0.29099999999999998</v>
      </c>
      <c r="G13" s="3"/>
      <c r="H13" s="3">
        <v>0.30499999999999999</v>
      </c>
      <c r="I13" s="2">
        <v>0.27900000000000003</v>
      </c>
      <c r="J13" s="2"/>
      <c r="K13" s="10">
        <v>2010</v>
      </c>
      <c r="L13">
        <v>2009</v>
      </c>
      <c r="M13" s="16">
        <v>0.123</v>
      </c>
      <c r="N13" s="16">
        <f t="shared" si="0"/>
        <v>0.12743606557377049</v>
      </c>
      <c r="O13" s="16">
        <v>9.7799999999999998E-2</v>
      </c>
      <c r="P13" s="22">
        <f t="shared" si="4"/>
        <v>0.76744365544921267</v>
      </c>
      <c r="Q13" s="16">
        <v>8.7300000000000003E-2</v>
      </c>
      <c r="R13" s="16">
        <f t="shared" si="1"/>
        <v>9.1054838709677399E-2</v>
      </c>
      <c r="S13" s="16">
        <v>7.2700000000000001E-2</v>
      </c>
      <c r="T13" s="23">
        <f t="shared" si="5"/>
        <v>0.79841995252772191</v>
      </c>
    </row>
    <row r="14" spans="1:20">
      <c r="A14">
        <v>2010</v>
      </c>
      <c r="B14" s="3">
        <v>0.34200000000000003</v>
      </c>
      <c r="C14" s="3">
        <f t="shared" si="2"/>
        <v>0.34200000000000003</v>
      </c>
      <c r="D14" s="3">
        <v>0.307</v>
      </c>
      <c r="E14" s="3">
        <v>0.29699999999999999</v>
      </c>
      <c r="F14" s="3">
        <f t="shared" si="3"/>
        <v>0.29699999999999999</v>
      </c>
      <c r="G14" s="3"/>
      <c r="H14" s="3">
        <v>0.32900000000000001</v>
      </c>
      <c r="I14" s="2">
        <v>0.28100000000000003</v>
      </c>
      <c r="J14" s="2"/>
      <c r="K14" s="10">
        <v>2011</v>
      </c>
      <c r="L14">
        <v>2010</v>
      </c>
      <c r="M14" s="16">
        <v>0.13100000000000001</v>
      </c>
      <c r="N14" s="16">
        <f t="shared" si="0"/>
        <v>0.13617629179331309</v>
      </c>
      <c r="O14" s="16">
        <v>9.2100000000000001E-2</v>
      </c>
      <c r="P14" s="22">
        <f t="shared" si="4"/>
        <v>0.67632918173295831</v>
      </c>
      <c r="Q14" s="16">
        <v>9.3600000000000003E-2</v>
      </c>
      <c r="R14" s="16">
        <f t="shared" si="1"/>
        <v>9.8929537366548026E-2</v>
      </c>
      <c r="S14" s="16">
        <v>6.8900000000000003E-2</v>
      </c>
      <c r="T14" s="23">
        <f t="shared" si="5"/>
        <v>0.69645529367751602</v>
      </c>
    </row>
    <row r="15" spans="1:20">
      <c r="A15">
        <v>2011</v>
      </c>
      <c r="B15" s="3">
        <v>0.35399999999999998</v>
      </c>
      <c r="C15" s="3">
        <f>+B15-O19</f>
        <v>0.34119999999999995</v>
      </c>
      <c r="D15" s="3">
        <v>0.31</v>
      </c>
      <c r="E15" s="3">
        <v>0.30099999999999999</v>
      </c>
      <c r="F15" s="3">
        <f t="shared" si="3"/>
        <v>0.30099999999999999</v>
      </c>
      <c r="G15" s="3"/>
      <c r="H15" s="3">
        <v>0.34</v>
      </c>
      <c r="I15" s="2">
        <v>0.28499999999999998</v>
      </c>
      <c r="J15" s="2"/>
      <c r="K15" s="10">
        <v>2012</v>
      </c>
      <c r="L15">
        <v>2011</v>
      </c>
      <c r="M15" s="16">
        <v>0.109</v>
      </c>
      <c r="N15" s="16">
        <f t="shared" si="0"/>
        <v>0.11348823529411763</v>
      </c>
      <c r="O15" s="16">
        <v>8.0199999999999994E-2</v>
      </c>
      <c r="P15" s="22">
        <f t="shared" si="4"/>
        <v>0.70668117970248279</v>
      </c>
      <c r="Q15" s="16">
        <v>9.4399999999999998E-2</v>
      </c>
      <c r="R15" s="16">
        <f t="shared" si="1"/>
        <v>9.969964912280703E-2</v>
      </c>
      <c r="S15" s="16">
        <v>6.8099999999999994E-2</v>
      </c>
      <c r="T15" s="23">
        <f t="shared" si="5"/>
        <v>0.68305155132608808</v>
      </c>
    </row>
    <row r="16" spans="1:20">
      <c r="A16">
        <v>2012</v>
      </c>
      <c r="B16" s="3">
        <v>0.34200000000000003</v>
      </c>
      <c r="C16" s="3">
        <f t="shared" si="2"/>
        <v>0.34200000000000003</v>
      </c>
      <c r="D16" s="3">
        <v>0.314</v>
      </c>
      <c r="E16" s="3">
        <v>0.30099999999999999</v>
      </c>
      <c r="F16" s="3">
        <f t="shared" si="3"/>
        <v>0.30099999999999999</v>
      </c>
      <c r="G16" s="3"/>
      <c r="H16" s="3">
        <v>0.32700000000000001</v>
      </c>
      <c r="I16" s="2">
        <v>0.28399999999999997</v>
      </c>
      <c r="J16" s="2"/>
      <c r="K16" s="10">
        <v>2013</v>
      </c>
      <c r="L16" s="10">
        <v>2012</v>
      </c>
      <c r="M16" s="16">
        <v>0.123</v>
      </c>
      <c r="N16" s="16">
        <f t="shared" si="0"/>
        <v>0.12864220183486239</v>
      </c>
      <c r="O16" s="16">
        <v>9.2999999999999999E-2</v>
      </c>
      <c r="P16" s="22">
        <f t="shared" si="4"/>
        <v>0.72293538724860928</v>
      </c>
      <c r="Q16" s="16">
        <v>9.5699999999999993E-2</v>
      </c>
      <c r="R16" s="16">
        <f t="shared" si="1"/>
        <v>0.10142852112676055</v>
      </c>
      <c r="S16" s="16">
        <v>7.5700000000000003E-2</v>
      </c>
      <c r="T16" s="23">
        <f t="shared" si="5"/>
        <v>0.74633839830311377</v>
      </c>
    </row>
    <row r="17" spans="1:19">
      <c r="A17">
        <v>2013</v>
      </c>
      <c r="B17" s="3">
        <v>0.35099999999999998</v>
      </c>
      <c r="C17" s="3">
        <f t="shared" si="2"/>
        <v>0.35099999999999998</v>
      </c>
      <c r="D17" s="3">
        <v>0.316</v>
      </c>
      <c r="E17" s="3">
        <v>0.29899999999999999</v>
      </c>
      <c r="F17" s="3">
        <f t="shared" si="3"/>
        <v>0.29899999999999999</v>
      </c>
      <c r="G17" s="3"/>
      <c r="H17" s="3">
        <v>0.33600000000000002</v>
      </c>
      <c r="I17" s="2">
        <v>0.28199999999999997</v>
      </c>
      <c r="J17" s="2"/>
      <c r="K17" s="2"/>
      <c r="M17" s="4"/>
      <c r="N17" s="4"/>
      <c r="O17" s="4"/>
      <c r="P17" s="4"/>
      <c r="Q17" s="4"/>
      <c r="R17" s="4"/>
      <c r="S17" s="4"/>
    </row>
    <row r="18" spans="1:19">
      <c r="L18" t="s">
        <v>19</v>
      </c>
      <c r="N18" s="4">
        <f>+N10-N9</f>
        <v>1.6139748251748229E-2</v>
      </c>
      <c r="O18" s="24">
        <f>+N18*P19</f>
        <v>1.36326536730115E-2</v>
      </c>
      <c r="P18" s="23"/>
      <c r="R18" s="4">
        <f>+(R8+R10)/2-R9</f>
        <v>7.7557251908396685E-3</v>
      </c>
      <c r="S18" s="24">
        <f>+R18*P19</f>
        <v>6.5509767476277471E-3</v>
      </c>
    </row>
    <row r="19" spans="1:19">
      <c r="B19" s="4"/>
      <c r="C19" s="4"/>
      <c r="D19" s="4"/>
      <c r="E19" s="4"/>
      <c r="F19" s="4"/>
      <c r="G19" s="4"/>
      <c r="H19" s="4"/>
      <c r="I19" s="8"/>
      <c r="J19" s="8"/>
      <c r="L19" t="s">
        <v>18</v>
      </c>
      <c r="N19" s="4">
        <f>+N16-N15</f>
        <v>1.5153966540744759E-2</v>
      </c>
      <c r="O19" s="25">
        <f>+O16-O15</f>
        <v>1.2800000000000006E-2</v>
      </c>
      <c r="P19" s="23">
        <f>+O19/N19</f>
        <v>0.8446633404913757</v>
      </c>
    </row>
    <row r="20" spans="1:19">
      <c r="A20" s="8"/>
    </row>
    <row r="23" spans="1:19">
      <c r="C23" s="9"/>
    </row>
    <row r="24" spans="1:19">
      <c r="C24" s="4"/>
      <c r="E24" s="4"/>
      <c r="F24" s="4"/>
      <c r="G24" s="4"/>
      <c r="H24" s="4"/>
    </row>
    <row r="25" spans="1:19">
      <c r="A25" s="8"/>
      <c r="C25" s="8"/>
      <c r="E25" s="4"/>
      <c r="F25" s="4"/>
      <c r="G25" s="4"/>
      <c r="H25" s="4"/>
    </row>
    <row r="26" spans="1:19">
      <c r="C26" s="8"/>
      <c r="E26" s="4"/>
      <c r="F26" s="4"/>
      <c r="G26" s="4"/>
      <c r="H26" s="4"/>
    </row>
    <row r="27" spans="1:19">
      <c r="C27" s="4"/>
      <c r="E27" s="4"/>
      <c r="F27" s="4"/>
      <c r="G27" s="4"/>
      <c r="H27" s="4"/>
    </row>
    <row r="28" spans="1:19">
      <c r="C28" s="4"/>
    </row>
  </sheetData>
  <mergeCells count="7">
    <mergeCell ref="Q4:S4"/>
    <mergeCell ref="A2:F2"/>
    <mergeCell ref="H2:T2"/>
    <mergeCell ref="M4:O4"/>
    <mergeCell ref="A4:A5"/>
    <mergeCell ref="B4:C4"/>
    <mergeCell ref="E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K22"/>
  <sheetViews>
    <sheetView workbookViewId="0">
      <selection activeCell="F16" sqref="F16"/>
    </sheetView>
  </sheetViews>
  <sheetFormatPr defaultRowHeight="14.25"/>
  <cols>
    <col min="1" max="1" width="10.5" customWidth="1"/>
    <col min="2" max="2" width="9" customWidth="1"/>
    <col min="3" max="3" width="9.59765625" customWidth="1"/>
    <col min="4" max="4" width="9.69921875" customWidth="1"/>
    <col min="9" max="9" width="10.3984375" customWidth="1"/>
    <col min="10" max="10" width="9.59765625" customWidth="1"/>
    <col min="11" max="11" width="10.59765625" customWidth="1"/>
  </cols>
  <sheetData>
    <row r="2" spans="1:11">
      <c r="A2" s="31" t="s">
        <v>25</v>
      </c>
      <c r="B2" s="31"/>
      <c r="C2" s="31"/>
      <c r="D2" s="31"/>
      <c r="E2" s="31"/>
      <c r="H2" s="31" t="s">
        <v>21</v>
      </c>
      <c r="I2" s="31"/>
      <c r="J2" s="31"/>
      <c r="K2" s="31"/>
    </row>
    <row r="3" spans="1:11">
      <c r="A3" s="6"/>
    </row>
    <row r="4" spans="1:11">
      <c r="B4" s="33" t="s">
        <v>0</v>
      </c>
      <c r="C4" s="33"/>
      <c r="D4" s="26" t="s">
        <v>1</v>
      </c>
      <c r="E4" s="26" t="s">
        <v>3</v>
      </c>
      <c r="G4" s="11"/>
      <c r="H4" s="5"/>
      <c r="I4" s="5"/>
      <c r="J4" s="11"/>
      <c r="K4" s="5"/>
    </row>
    <row r="5" spans="1:11" ht="57">
      <c r="B5" s="21" t="s">
        <v>22</v>
      </c>
      <c r="C5" s="28" t="s">
        <v>8</v>
      </c>
      <c r="D5" s="21" t="s">
        <v>22</v>
      </c>
      <c r="E5" s="21" t="s">
        <v>22</v>
      </c>
      <c r="G5" s="11"/>
      <c r="H5" s="21" t="s">
        <v>4</v>
      </c>
      <c r="I5" s="15" t="s">
        <v>23</v>
      </c>
      <c r="J5" s="15" t="s">
        <v>23</v>
      </c>
      <c r="K5" s="7" t="s">
        <v>24</v>
      </c>
    </row>
    <row r="6" spans="1:11" ht="28.5">
      <c r="A6" s="15" t="s">
        <v>4</v>
      </c>
      <c r="B6" s="2"/>
      <c r="C6" s="17"/>
      <c r="D6" s="2"/>
      <c r="E6" s="2"/>
      <c r="J6" s="1"/>
    </row>
    <row r="7" spans="1:11">
      <c r="A7" s="15"/>
      <c r="B7" s="2"/>
      <c r="C7" s="17"/>
      <c r="D7" s="2"/>
      <c r="E7" s="2"/>
      <c r="J7" s="1"/>
    </row>
    <row r="8" spans="1:11">
      <c r="A8">
        <v>2006</v>
      </c>
      <c r="B8" s="1">
        <v>0.35899999999999999</v>
      </c>
      <c r="C8" s="1">
        <f>+B8</f>
        <v>0.35899999999999999</v>
      </c>
      <c r="D8" s="1">
        <v>0.33</v>
      </c>
      <c r="E8" s="1">
        <v>0.33400000000000002</v>
      </c>
      <c r="H8">
        <v>2006</v>
      </c>
      <c r="I8" s="16">
        <v>3.2199999999999999E-2</v>
      </c>
      <c r="J8" s="5"/>
      <c r="K8" s="5"/>
    </row>
    <row r="9" spans="1:11">
      <c r="A9">
        <v>2007</v>
      </c>
      <c r="B9" s="1">
        <v>0.374</v>
      </c>
      <c r="C9" s="1">
        <f t="shared" ref="C9:C14" si="0">+B9</f>
        <v>0.374</v>
      </c>
      <c r="D9" s="1">
        <v>0.315</v>
      </c>
      <c r="E9" s="1">
        <v>0.33200000000000002</v>
      </c>
      <c r="G9" s="4"/>
      <c r="H9">
        <v>2007</v>
      </c>
      <c r="I9" s="16">
        <v>3.5499999999999997E-2</v>
      </c>
    </row>
    <row r="10" spans="1:11">
      <c r="A10">
        <v>2008</v>
      </c>
      <c r="B10" s="1">
        <v>0.38900000000000001</v>
      </c>
      <c r="C10" s="1">
        <f t="shared" si="0"/>
        <v>0.38900000000000001</v>
      </c>
      <c r="D10" s="1">
        <v>0.318</v>
      </c>
      <c r="E10" s="1">
        <v>0.34399999999999997</v>
      </c>
      <c r="H10">
        <v>2008</v>
      </c>
      <c r="I10" s="16">
        <v>4.1399999999999999E-2</v>
      </c>
    </row>
    <row r="11" spans="1:11">
      <c r="A11">
        <v>2009</v>
      </c>
      <c r="B11" s="1">
        <v>0.41499999999999998</v>
      </c>
      <c r="C11" s="1">
        <f t="shared" si="0"/>
        <v>0.41499999999999998</v>
      </c>
      <c r="D11" s="1">
        <v>0.33900000000000002</v>
      </c>
      <c r="E11" s="1">
        <v>0.36499999999999999</v>
      </c>
      <c r="H11">
        <v>2009</v>
      </c>
      <c r="I11" s="16">
        <v>4.2799999999999998E-2</v>
      </c>
    </row>
    <row r="12" spans="1:11">
      <c r="A12">
        <v>2010</v>
      </c>
      <c r="B12" s="1">
        <v>0.436</v>
      </c>
      <c r="C12" s="1">
        <f>+B12-K12</f>
        <v>0.42976592242133388</v>
      </c>
      <c r="D12" s="1">
        <v>0.36299999999999999</v>
      </c>
      <c r="E12" s="1">
        <v>0.36699999999999999</v>
      </c>
      <c r="H12">
        <v>2010</v>
      </c>
      <c r="I12" s="16">
        <v>3.5700000000000003E-2</v>
      </c>
      <c r="J12" s="4">
        <f>+I11-I12</f>
        <v>7.0999999999999952E-3</v>
      </c>
      <c r="K12" s="24">
        <f>+J12*'Fig 9 data'!B14*'Fig 9 data'!P19/'Fig 9 data'!H14</f>
        <v>6.2340775786661308E-3</v>
      </c>
    </row>
    <row r="13" spans="1:11">
      <c r="A13">
        <v>2011</v>
      </c>
      <c r="B13" s="1">
        <v>0.436</v>
      </c>
      <c r="C13" s="1">
        <f>+B13-K13</f>
        <v>0.43063539406630275</v>
      </c>
      <c r="D13" s="1">
        <v>0.36799999999999999</v>
      </c>
      <c r="E13" s="1">
        <v>0.37</v>
      </c>
      <c r="H13">
        <v>2011</v>
      </c>
      <c r="I13" s="16">
        <v>3.6700000000000003E-2</v>
      </c>
      <c r="J13" s="4">
        <f>+I11-I13</f>
        <v>6.0999999999999943E-3</v>
      </c>
      <c r="K13" s="24">
        <f>+J13*'Fig 9 data'!B15*'Fig 9 data'!P19/'Fig 9 data'!H15</f>
        <v>5.3646059336972789E-3</v>
      </c>
    </row>
    <row r="14" spans="1:11">
      <c r="A14">
        <v>2012</v>
      </c>
      <c r="B14" s="1">
        <v>0.437</v>
      </c>
      <c r="C14" s="1">
        <f t="shared" si="0"/>
        <v>0.437</v>
      </c>
      <c r="D14" s="1">
        <v>0.371</v>
      </c>
      <c r="E14" s="1">
        <v>0.378</v>
      </c>
      <c r="I14" s="4"/>
    </row>
    <row r="15" spans="1:11">
      <c r="B15" s="1"/>
      <c r="C15" s="1"/>
      <c r="D15" s="1"/>
      <c r="E15" s="1"/>
    </row>
    <row r="16" spans="1:11">
      <c r="B16" s="30"/>
      <c r="C16" s="30"/>
      <c r="D16" s="30"/>
      <c r="E16" s="30"/>
      <c r="J16" s="4"/>
      <c r="K16" s="4"/>
    </row>
    <row r="17" spans="2:5">
      <c r="B17" s="4"/>
      <c r="C17" s="4"/>
      <c r="D17" s="4"/>
      <c r="E17" s="4"/>
    </row>
    <row r="18" spans="2:5">
      <c r="B18" s="4"/>
      <c r="C18" s="4"/>
      <c r="D18" s="16"/>
      <c r="E18" s="4"/>
    </row>
    <row r="19" spans="2:5">
      <c r="B19" s="4"/>
      <c r="C19" s="4"/>
      <c r="D19" s="16"/>
      <c r="E19" s="4"/>
    </row>
    <row r="20" spans="2:5">
      <c r="B20" s="4"/>
      <c r="C20" s="4"/>
      <c r="D20" s="16"/>
      <c r="E20" s="4"/>
    </row>
    <row r="21" spans="2:5">
      <c r="B21" s="4"/>
      <c r="C21" s="4"/>
      <c r="D21" s="16"/>
      <c r="E21" s="4"/>
    </row>
    <row r="22" spans="2:5">
      <c r="B22" s="4"/>
      <c r="C22" s="4"/>
      <c r="D22" s="16"/>
      <c r="E22" s="4"/>
    </row>
  </sheetData>
  <mergeCells count="4">
    <mergeCell ref="H2:K2"/>
    <mergeCell ref="B4:C4"/>
    <mergeCell ref="B16:E16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topLeftCell="B1" workbookViewId="0">
      <selection activeCell="F35" sqref="F35"/>
    </sheetView>
  </sheetViews>
  <sheetFormatPr defaultRowHeight="14.25"/>
  <cols>
    <col min="1" max="1" width="8.796875" hidden="1" customWidth="1"/>
    <col min="2" max="2" width="8.59765625" customWidth="1"/>
    <col min="3" max="3" width="9.69921875" customWidth="1"/>
    <col min="4" max="6" width="12.59765625" customWidth="1"/>
  </cols>
  <sheetData>
    <row r="1" spans="1:6">
      <c r="A1" s="12"/>
      <c r="B1" s="7"/>
      <c r="C1" s="7"/>
      <c r="D1" s="7"/>
      <c r="E1" s="7"/>
      <c r="F1" s="7"/>
    </row>
    <row r="2" spans="1:6" ht="28.5">
      <c r="B2" s="21" t="s">
        <v>4</v>
      </c>
      <c r="C2" s="5" t="s">
        <v>2</v>
      </c>
      <c r="D2" s="5" t="s">
        <v>1</v>
      </c>
      <c r="E2" s="5" t="s">
        <v>3</v>
      </c>
      <c r="F2" s="7"/>
    </row>
    <row r="3" spans="1:6">
      <c r="A3" s="10">
        <v>2005</v>
      </c>
      <c r="B3">
        <v>2004</v>
      </c>
      <c r="C3" s="16">
        <v>6.8655181280534841E-2</v>
      </c>
      <c r="D3" s="16">
        <v>8.5528178986122902E-2</v>
      </c>
      <c r="E3" s="16">
        <v>5.6587596456130332E-2</v>
      </c>
    </row>
    <row r="4" spans="1:6">
      <c r="A4" s="10">
        <v>2006</v>
      </c>
      <c r="B4">
        <v>2005</v>
      </c>
      <c r="C4" s="16">
        <v>7.2667006629270781E-2</v>
      </c>
      <c r="D4" s="16">
        <v>9.1766723842195516E-2</v>
      </c>
      <c r="E4" s="16">
        <v>5.9762111981433129E-2</v>
      </c>
    </row>
    <row r="5" spans="1:6">
      <c r="A5" s="10">
        <v>2007</v>
      </c>
      <c r="B5">
        <v>2006</v>
      </c>
      <c r="C5" s="16">
        <v>8.0439670247314507E-2</v>
      </c>
      <c r="D5" s="16">
        <v>9.7261039686975956E-2</v>
      </c>
      <c r="E5" s="16">
        <v>6.9983136593591899E-2</v>
      </c>
    </row>
    <row r="6" spans="1:6">
      <c r="A6" s="10">
        <v>2008</v>
      </c>
      <c r="B6">
        <v>2007</v>
      </c>
      <c r="C6" s="16">
        <v>8.5050311451844759E-2</v>
      </c>
      <c r="D6" s="16">
        <v>0.10322024151811386</v>
      </c>
      <c r="E6" s="16">
        <v>7.58254057078903E-2</v>
      </c>
    </row>
    <row r="7" spans="1:6">
      <c r="A7" s="10">
        <v>2009</v>
      </c>
      <c r="B7">
        <v>2008</v>
      </c>
      <c r="C7" s="16">
        <v>9.4219390077378257E-2</v>
      </c>
      <c r="D7" s="16">
        <v>0.11637572734829593</v>
      </c>
      <c r="E7" s="16">
        <v>7.9109680879592373E-2</v>
      </c>
    </row>
    <row r="8" spans="1:6">
      <c r="A8" s="10">
        <v>2010</v>
      </c>
      <c r="B8">
        <v>2009</v>
      </c>
      <c r="C8" s="16">
        <v>9.0909090909090912E-2</v>
      </c>
      <c r="D8" s="16">
        <v>0.12095933263816475</v>
      </c>
      <c r="E8" s="16">
        <v>8.2184916061137564E-2</v>
      </c>
    </row>
    <row r="9" spans="1:6">
      <c r="A9" s="10">
        <v>2011</v>
      </c>
      <c r="B9">
        <v>2010</v>
      </c>
      <c r="C9" s="16">
        <v>7.2019366552350209E-2</v>
      </c>
      <c r="D9" s="16">
        <v>0.11750483558994197</v>
      </c>
      <c r="E9" s="16">
        <v>7.847478474784747E-2</v>
      </c>
    </row>
    <row r="10" spans="1:6">
      <c r="A10" s="10">
        <v>2012</v>
      </c>
      <c r="B10">
        <v>2011</v>
      </c>
      <c r="C10" s="16">
        <v>7.5561045913115091E-2</v>
      </c>
      <c r="D10" s="16">
        <v>0.12933458294283037</v>
      </c>
      <c r="E10" s="16">
        <v>7.5761266747868455E-2</v>
      </c>
    </row>
    <row r="11" spans="1:6">
      <c r="A11" s="10">
        <v>2013</v>
      </c>
      <c r="B11" s="10"/>
      <c r="C11" s="10"/>
      <c r="D11" s="10"/>
      <c r="E11" s="10"/>
      <c r="F11" s="10"/>
    </row>
    <row r="12" spans="1:6">
      <c r="A12" s="2"/>
      <c r="B12" s="10"/>
      <c r="C12" s="10"/>
      <c r="D12" s="10"/>
      <c r="E12" s="10"/>
      <c r="F12" s="10"/>
    </row>
    <row r="14" spans="1:6">
      <c r="A14" s="8"/>
    </row>
    <row r="19" spans="2:6">
      <c r="B19" s="16"/>
      <c r="C19" s="16"/>
      <c r="D19" s="16"/>
      <c r="E19" s="16"/>
      <c r="F19" s="16"/>
    </row>
    <row r="20" spans="2:6">
      <c r="B20" s="16"/>
      <c r="C20" s="16"/>
      <c r="D20" s="16"/>
      <c r="E20" s="16"/>
      <c r="F20" s="16"/>
    </row>
    <row r="21" spans="2:6">
      <c r="B21" s="16"/>
      <c r="C21" s="16"/>
      <c r="D21" s="16"/>
      <c r="E21" s="16"/>
      <c r="F21" s="16"/>
    </row>
    <row r="22" spans="2:6">
      <c r="B22" s="16"/>
      <c r="C22" s="16"/>
      <c r="D22" s="16"/>
      <c r="E22" s="16"/>
      <c r="F22" s="16"/>
    </row>
    <row r="23" spans="2:6">
      <c r="B23" s="16"/>
      <c r="C23" s="16"/>
      <c r="D23" s="16"/>
      <c r="E23" s="16"/>
      <c r="F23" s="16"/>
    </row>
    <row r="24" spans="2:6">
      <c r="B24" s="16"/>
      <c r="C24" s="16"/>
      <c r="D24" s="16"/>
      <c r="E24" s="16"/>
      <c r="F24" s="16"/>
    </row>
    <row r="25" spans="2:6">
      <c r="B25" s="16"/>
      <c r="C25" s="16"/>
      <c r="D25" s="16"/>
      <c r="E25" s="16"/>
      <c r="F25" s="16"/>
    </row>
    <row r="26" spans="2:6">
      <c r="B26" s="16"/>
      <c r="C26" s="16"/>
      <c r="D26" s="16"/>
      <c r="E26" s="16"/>
      <c r="F26" s="16"/>
    </row>
    <row r="27" spans="2:6">
      <c r="B27" s="16"/>
      <c r="C27" s="16"/>
      <c r="D27" s="16"/>
      <c r="E27" s="16"/>
      <c r="F27" s="16"/>
    </row>
    <row r="28" spans="2:6">
      <c r="B28" s="16"/>
      <c r="C28" s="16"/>
      <c r="D28" s="16"/>
      <c r="E28" s="16"/>
      <c r="F28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6:O23"/>
  <sheetViews>
    <sheetView workbookViewId="0">
      <selection activeCell="J26" sqref="J26"/>
    </sheetView>
  </sheetViews>
  <sheetFormatPr defaultRowHeight="14.25"/>
  <cols>
    <col min="3" max="3" width="9.5" customWidth="1"/>
    <col min="5" max="5" width="9.19921875" customWidth="1"/>
    <col min="8" max="8" width="5.3984375" customWidth="1"/>
    <col min="13" max="13" width="5.296875" customWidth="1"/>
    <col min="14" max="14" width="8.69921875" customWidth="1"/>
    <col min="15" max="15" width="9.796875" customWidth="1"/>
  </cols>
  <sheetData>
    <row r="6" spans="2:15">
      <c r="C6" s="31" t="s">
        <v>26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2:15">
      <c r="C7" s="27">
        <v>6</v>
      </c>
      <c r="D7" s="27">
        <v>6</v>
      </c>
      <c r="E7" s="27">
        <v>6</v>
      </c>
      <c r="F7" s="5" t="s">
        <v>27</v>
      </c>
      <c r="G7" s="5" t="s">
        <v>27</v>
      </c>
      <c r="H7" s="26"/>
      <c r="I7" s="27">
        <v>1</v>
      </c>
      <c r="J7" s="27">
        <v>17</v>
      </c>
      <c r="K7" s="5" t="s">
        <v>27</v>
      </c>
      <c r="L7" s="27">
        <v>17</v>
      </c>
      <c r="M7" s="27"/>
      <c r="N7" s="27">
        <v>2</v>
      </c>
      <c r="O7" s="5" t="s">
        <v>27</v>
      </c>
    </row>
    <row r="10" spans="2:15" ht="28.5" customHeight="1">
      <c r="C10" s="32" t="s">
        <v>28</v>
      </c>
      <c r="D10" s="32" t="s">
        <v>29</v>
      </c>
      <c r="E10" s="32" t="s">
        <v>30</v>
      </c>
      <c r="F10" s="32"/>
      <c r="G10" s="32"/>
    </row>
    <row r="11" spans="2:15" ht="42.75" customHeight="1">
      <c r="B11" s="15" t="s">
        <v>4</v>
      </c>
      <c r="C11" s="32"/>
      <c r="D11" s="32"/>
      <c r="E11" s="15" t="s">
        <v>31</v>
      </c>
      <c r="F11" s="15" t="s">
        <v>32</v>
      </c>
      <c r="G11" s="15" t="s">
        <v>33</v>
      </c>
      <c r="I11" s="15" t="s">
        <v>34</v>
      </c>
      <c r="J11" s="15" t="s">
        <v>35</v>
      </c>
      <c r="K11" s="15" t="s">
        <v>36</v>
      </c>
      <c r="L11" s="15" t="s">
        <v>37</v>
      </c>
      <c r="M11" s="15"/>
      <c r="N11" s="21" t="s">
        <v>38</v>
      </c>
      <c r="O11" s="15" t="s">
        <v>39</v>
      </c>
    </row>
    <row r="12" spans="2:15">
      <c r="B12">
        <v>2006</v>
      </c>
      <c r="C12" s="16">
        <v>0.85399999999999998</v>
      </c>
      <c r="D12" s="16">
        <v>0.90400000000000003</v>
      </c>
      <c r="E12" s="16">
        <v>0.34499999999999997</v>
      </c>
      <c r="F12" s="16">
        <f>(1-C12)*E12</f>
        <v>5.0370000000000005E-2</v>
      </c>
      <c r="G12" s="16">
        <f>+F12*I12</f>
        <v>1.4204339999999999E-2</v>
      </c>
      <c r="I12" s="16">
        <v>0.28199999999999997</v>
      </c>
      <c r="J12" s="16">
        <v>0.27500000000000002</v>
      </c>
      <c r="K12" s="16">
        <f>+L12*I12/J12</f>
        <v>9.546981818181817E-2</v>
      </c>
      <c r="L12" s="16">
        <v>9.3100000000000002E-2</v>
      </c>
      <c r="M12" s="16"/>
      <c r="N12" s="16">
        <v>7.5600000000000001E-2</v>
      </c>
      <c r="O12" s="4">
        <f>+K12-N12-G12</f>
        <v>5.6654781818181697E-3</v>
      </c>
    </row>
    <row r="13" spans="2:15">
      <c r="B13">
        <f>+B12+1</f>
        <v>2007</v>
      </c>
      <c r="C13" s="16">
        <v>0.84599999999999997</v>
      </c>
      <c r="D13" s="16">
        <v>0.90100000000000002</v>
      </c>
      <c r="E13" s="16">
        <v>0.35199999999999998</v>
      </c>
      <c r="F13" s="16">
        <f t="shared" ref="F13:F18" si="0">(1-C13)*E13</f>
        <v>5.4208000000000006E-2</v>
      </c>
      <c r="G13" s="16">
        <f t="shared" ref="G13:G18" si="1">+F13*I13</f>
        <v>1.5666111999999999E-2</v>
      </c>
      <c r="I13" s="16">
        <v>0.28899999999999998</v>
      </c>
      <c r="J13" s="16">
        <v>0.28199999999999997</v>
      </c>
      <c r="K13" s="16">
        <f t="shared" ref="K13:K18" si="2">+L13*I13/J13</f>
        <v>0.10237978723404256</v>
      </c>
      <c r="L13" s="16">
        <v>9.9900000000000003E-2</v>
      </c>
      <c r="M13" s="16"/>
      <c r="N13" s="16">
        <v>8.3000000000000004E-2</v>
      </c>
      <c r="O13" s="4">
        <f t="shared" ref="O13:O18" si="3">+K13-N13-G13</f>
        <v>3.7136752340425593E-3</v>
      </c>
    </row>
    <row r="14" spans="2:15">
      <c r="B14">
        <f t="shared" ref="B14:B18" si="4">+B13+1</f>
        <v>2008</v>
      </c>
      <c r="C14" s="16">
        <v>0.85399999999999998</v>
      </c>
      <c r="D14" s="16">
        <v>0.91500000000000004</v>
      </c>
      <c r="E14" s="16">
        <v>0.42</v>
      </c>
      <c r="F14" s="16">
        <f t="shared" si="0"/>
        <v>6.1320000000000006E-2</v>
      </c>
      <c r="G14" s="16">
        <f t="shared" si="1"/>
        <v>1.8457320000000003E-2</v>
      </c>
      <c r="I14" s="16">
        <v>0.30099999999999999</v>
      </c>
      <c r="J14" s="16">
        <v>0.29099999999999998</v>
      </c>
      <c r="K14" s="16">
        <f t="shared" si="2"/>
        <v>0.11067697594501719</v>
      </c>
      <c r="L14" s="16">
        <v>0.107</v>
      </c>
      <c r="M14" s="16"/>
      <c r="N14" s="16">
        <v>8.6699999999999999E-2</v>
      </c>
      <c r="O14" s="4">
        <f t="shared" si="3"/>
        <v>5.5196559450171843E-3</v>
      </c>
    </row>
    <row r="15" spans="2:15">
      <c r="B15">
        <f t="shared" si="4"/>
        <v>2009</v>
      </c>
      <c r="C15" s="16">
        <v>0.83499999999999996</v>
      </c>
      <c r="D15" s="16">
        <v>0.91</v>
      </c>
      <c r="E15" s="16">
        <v>0.45700000000000002</v>
      </c>
      <c r="F15" s="16">
        <f t="shared" si="0"/>
        <v>7.5405000000000014E-2</v>
      </c>
      <c r="G15" s="16">
        <f t="shared" si="1"/>
        <v>2.3827980000000006E-2</v>
      </c>
      <c r="I15" s="16">
        <v>0.316</v>
      </c>
      <c r="J15" s="16">
        <v>0.30499999999999999</v>
      </c>
      <c r="K15" s="16">
        <f t="shared" si="2"/>
        <v>0.12743606557377049</v>
      </c>
      <c r="L15" s="16">
        <v>0.123</v>
      </c>
      <c r="M15" s="16"/>
      <c r="N15" s="16">
        <v>9.7799999999999998E-2</v>
      </c>
      <c r="O15" s="4">
        <f t="shared" si="3"/>
        <v>5.808085573770487E-3</v>
      </c>
    </row>
    <row r="16" spans="2:15">
      <c r="B16">
        <f t="shared" si="4"/>
        <v>2010</v>
      </c>
      <c r="C16" s="16">
        <v>0.79300000000000004</v>
      </c>
      <c r="D16" s="16">
        <v>0.90100000000000002</v>
      </c>
      <c r="E16" s="16">
        <v>0.52100000000000002</v>
      </c>
      <c r="F16" s="16">
        <f t="shared" si="0"/>
        <v>0.10784699999999998</v>
      </c>
      <c r="G16" s="16">
        <f t="shared" si="1"/>
        <v>3.6883673999999998E-2</v>
      </c>
      <c r="I16" s="16">
        <v>0.34200000000000003</v>
      </c>
      <c r="J16" s="16">
        <v>0.32900000000000001</v>
      </c>
      <c r="K16" s="16">
        <f t="shared" si="2"/>
        <v>0.13617629179331309</v>
      </c>
      <c r="L16" s="16">
        <v>0.13100000000000001</v>
      </c>
      <c r="M16" s="16"/>
      <c r="N16" s="16">
        <v>9.2100000000000001E-2</v>
      </c>
      <c r="O16" s="4">
        <f t="shared" si="3"/>
        <v>7.1926177933130872E-3</v>
      </c>
    </row>
    <row r="17" spans="2:15">
      <c r="B17">
        <f t="shared" si="4"/>
        <v>2011</v>
      </c>
      <c r="C17" s="16">
        <v>0.82</v>
      </c>
      <c r="D17" s="16">
        <v>0.89900000000000002</v>
      </c>
      <c r="E17" s="16">
        <v>0.441</v>
      </c>
      <c r="F17" s="16">
        <f t="shared" si="0"/>
        <v>7.938000000000002E-2</v>
      </c>
      <c r="G17" s="16">
        <f t="shared" si="1"/>
        <v>2.8100520000000007E-2</v>
      </c>
      <c r="I17" s="16">
        <v>0.35399999999999998</v>
      </c>
      <c r="J17" s="16">
        <v>0.34</v>
      </c>
      <c r="K17" s="16">
        <f t="shared" si="2"/>
        <v>0.11348823529411763</v>
      </c>
      <c r="L17" s="16">
        <v>0.109</v>
      </c>
      <c r="M17" s="16"/>
      <c r="N17" s="16">
        <v>8.0199999999999994E-2</v>
      </c>
      <c r="O17" s="4">
        <f>+K17-N17-G17</f>
        <v>5.1877152941176251E-3</v>
      </c>
    </row>
    <row r="18" spans="2:15">
      <c r="B18">
        <f t="shared" si="4"/>
        <v>2012</v>
      </c>
      <c r="C18" s="16">
        <v>0.82499999999999996</v>
      </c>
      <c r="D18" s="16">
        <v>0.91100000000000003</v>
      </c>
      <c r="E18" s="16">
        <v>0.49199999999999999</v>
      </c>
      <c r="F18" s="16">
        <f t="shared" si="0"/>
        <v>8.6100000000000024E-2</v>
      </c>
      <c r="G18" s="16">
        <f t="shared" si="1"/>
        <v>2.9446200000000009E-2</v>
      </c>
      <c r="I18" s="16">
        <v>0.34200000000000003</v>
      </c>
      <c r="J18" s="16">
        <v>0.32700000000000001</v>
      </c>
      <c r="K18" s="16">
        <f t="shared" si="2"/>
        <v>0.12864220183486239</v>
      </c>
      <c r="L18" s="16">
        <v>0.123</v>
      </c>
      <c r="M18" s="16"/>
      <c r="N18" s="16">
        <v>9.2999999999999999E-2</v>
      </c>
      <c r="O18" s="4">
        <f t="shared" si="3"/>
        <v>6.1960018348623767E-3</v>
      </c>
    </row>
    <row r="21" spans="2:15">
      <c r="B21" t="s">
        <v>40</v>
      </c>
      <c r="G21" s="16">
        <f>+G18-G17</f>
        <v>1.3456800000000019E-3</v>
      </c>
      <c r="K21" s="16">
        <f>+K18-K17</f>
        <v>1.5153966540744759E-2</v>
      </c>
      <c r="L21" s="16"/>
      <c r="N21" s="16">
        <f>+N18-N17</f>
        <v>1.2800000000000006E-2</v>
      </c>
      <c r="O21" s="16">
        <f>+O18-O17</f>
        <v>1.0082865407447517E-3</v>
      </c>
    </row>
    <row r="22" spans="2:15">
      <c r="N22" s="16"/>
    </row>
    <row r="23" spans="2:15">
      <c r="N23" s="9"/>
    </row>
  </sheetData>
  <mergeCells count="4">
    <mergeCell ref="C6:N6"/>
    <mergeCell ref="C10:C11"/>
    <mergeCell ref="D10:D11"/>
    <mergeCell ref="E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4</vt:i4>
      </vt:variant>
    </vt:vector>
  </HeadingPairs>
  <TitlesOfParts>
    <vt:vector size="9" baseType="lpstr">
      <vt:lpstr>Fig 8 data</vt:lpstr>
      <vt:lpstr>Fig 9 data</vt:lpstr>
      <vt:lpstr>Fig 10 data</vt:lpstr>
      <vt:lpstr>Fig B1-1 data</vt:lpstr>
      <vt:lpstr>Table 10</vt:lpstr>
      <vt:lpstr>Fig 8</vt:lpstr>
      <vt:lpstr>Fig 9</vt:lpstr>
      <vt:lpstr>Fig 10 </vt:lpstr>
      <vt:lpstr>Fig B1-1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Andrew</cp:lastModifiedBy>
  <cp:lastPrinted>2013-08-03T09:24:40Z</cp:lastPrinted>
  <dcterms:created xsi:type="dcterms:W3CDTF">2012-10-09T10:58:59Z</dcterms:created>
  <dcterms:modified xsi:type="dcterms:W3CDTF">2013-10-01T16:43:44Z</dcterms:modified>
</cp:coreProperties>
</file>